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3365" windowHeight="8520" activeTab="2"/>
  </bookViews>
  <sheets>
    <sheet name="nas" sheetId="29" r:id="rId1"/>
    <sheet name="nas-S" sheetId="6" r:id="rId2"/>
    <sheet name="Specifikacija stroj. inst." sheetId="1" r:id="rId3"/>
    <sheet name="sve rek-S" sheetId="7" r:id="rId4"/>
    <sheet name="rekap-S" sheetId="8" r:id="rId5"/>
    <sheet name="nas-A" sheetId="9" r:id="rId6"/>
    <sheet name="nasl. teh. opis" sheetId="10" r:id="rId7"/>
    <sheet name="teh. opis" sheetId="11" r:id="rId8"/>
    <sheet name="sve rek + stolarija" sheetId="12" r:id="rId9"/>
    <sheet name=" rekap + stolarija" sheetId="13" r:id="rId10"/>
    <sheet name="opći" sheetId="14" r:id="rId11"/>
    <sheet name="opći-dodat." sheetId="15" r:id="rId12"/>
    <sheet name="A.I.pri" sheetId="16" r:id="rId13"/>
    <sheet name="A.II.dem" sheetId="17" r:id="rId14"/>
    <sheet name="A.III.1.zid" sheetId="18" r:id="rId15"/>
    <sheet name="A.IV.izo" sheetId="19" r:id="rId16"/>
    <sheet name="B.I.lim" sheetId="20" r:id="rId17"/>
    <sheet name="B.II.PVC" sheetId="21" r:id="rId18"/>
    <sheet name="B.III.ALU" sheetId="22" r:id="rId19"/>
    <sheet name="B.IV.brav" sheetId="23" r:id="rId20"/>
    <sheet name="B.V.zzFAS" sheetId="24" r:id="rId21"/>
    <sheet name="B.VI.lič " sheetId="25" r:id="rId22"/>
    <sheet name="troškovnik_bc-E" sheetId="28" r:id="rId23"/>
    <sheet name="nasl. sheme PVC ST" sheetId="26" r:id="rId24"/>
    <sheet name="nasl. sheme ALU bravarije" sheetId="27" r:id="rId25"/>
    <sheet name="REKAPITULACIJA-odvojeni nadzor" sheetId="30" r:id="rId26"/>
    <sheet name="Sheet2" sheetId="2" state="hidden" r:id="rId27"/>
    <sheet name="Sheet3" sheetId="3" state="hidden" r:id="rId28"/>
  </sheets>
  <definedNames>
    <definedName name="_xlnm._FilterDatabase" localSheetId="22" hidden="1">'troškovnik_bc-E'!$A$1:$G$32</definedName>
    <definedName name="OLE_LINK1" localSheetId="2">'Specifikacija stroj. inst.'!#REF!</definedName>
    <definedName name="OLE_LINK3" localSheetId="2">'Specifikacija stroj. inst.'!#REF!</definedName>
    <definedName name="OLE_LINK5" localSheetId="2">'Specifikacija stroj. inst.'!#REF!</definedName>
    <definedName name="OLE_LINK7" localSheetId="2">'Specifikacija stroj. inst.'!#REF!</definedName>
    <definedName name="_xlnm.Print_Area" localSheetId="9">' rekap + stolarija'!$A$1:$F$36</definedName>
    <definedName name="_xlnm.Print_Area" localSheetId="12">A.I.pri!$A$1:$F$54</definedName>
    <definedName name="_xlnm.Print_Area" localSheetId="13">A.II.dem!$A$1:$F$138</definedName>
    <definedName name="_xlnm.Print_Area" localSheetId="14">A.III.1.zid!$A$1:$F$112</definedName>
    <definedName name="_xlnm.Print_Area" localSheetId="15">A.IV.izo!$A$1:$F$113</definedName>
    <definedName name="_xlnm.Print_Area" localSheetId="16">B.I.lim!$A$1:$F$90</definedName>
    <definedName name="_xlnm.Print_Area" localSheetId="18">B.III.ALU!$A$1:$F$111</definedName>
    <definedName name="_xlnm.Print_Area" localSheetId="19">B.IV.brav!$A$1:$F$29</definedName>
    <definedName name="_xlnm.Print_Area" localSheetId="20">B.V.zzFAS!$A$1:$F$130</definedName>
    <definedName name="_xlnm.Print_Area" localSheetId="21">'B.VI.lič '!$A$1:$F$107</definedName>
    <definedName name="_xlnm.Print_Area" localSheetId="0">nas!$A$1:$B$82</definedName>
    <definedName name="_xlnm.Print_Area" localSheetId="5">'nas-A'!$A$1:$C$79</definedName>
    <definedName name="_xlnm.Print_Area" localSheetId="1">'nas-S'!$A$1:$B$79</definedName>
    <definedName name="_xlnm.Print_Area" localSheetId="10">opći!$A$1:$G$65</definedName>
    <definedName name="_xlnm.Print_Area" localSheetId="11">'opći-dodat.'!$A$1:$G$13</definedName>
    <definedName name="_xlnm.Print_Area" localSheetId="4">'rekap-S'!$A$1:$F$46</definedName>
    <definedName name="_xlnm.Print_Area" localSheetId="2">'Specifikacija stroj. inst.'!$A$1:$F$130</definedName>
    <definedName name="_xlnm.Print_Titles" localSheetId="12">A.I.pri!$A:$F,A.I.pri!$2:$6</definedName>
    <definedName name="_xlnm.Print_Titles" localSheetId="13">A.II.dem!$A:$F,A.II.dem!$2:$6</definedName>
    <definedName name="_xlnm.Print_Titles" localSheetId="14">A.III.1.zid!$A:$F,A.III.1.zid!$2:$6</definedName>
    <definedName name="_xlnm.Print_Titles" localSheetId="15">A.IV.izo!$A:$F,A.IV.izo!$2:$6</definedName>
    <definedName name="_xlnm.Print_Titles" localSheetId="16">B.I.lim!$A:$F,B.I.lim!$2:$6</definedName>
    <definedName name="_xlnm.Print_Titles" localSheetId="17">B.II.PVC!$A:$F,B.II.PVC!$2:$6</definedName>
    <definedName name="_xlnm.Print_Titles" localSheetId="18">B.III.ALU!$2:$4</definedName>
    <definedName name="_xlnm.Print_Titles" localSheetId="19">B.IV.brav!$A:$F,B.IV.brav!$2:$6</definedName>
    <definedName name="_xlnm.Print_Titles" localSheetId="20">B.V.zzFAS!$A:$F,B.V.zzFAS!$2:$6</definedName>
    <definedName name="_xlnm.Print_Titles" localSheetId="21">'B.VI.lič '!$A:$F,'B.VI.lič '!$2:$6</definedName>
    <definedName name="_xlnm.Print_Titles" localSheetId="2">'Specifikacija stroj. inst.'!$1:$1</definedName>
    <definedName name="tekuci" localSheetId="2">'Specifikacija stroj. inst.'!#REF!</definedName>
    <definedName name="Z_5C230642_870A_4525_A7E5_D85709F342CF_.wvu.PrintArea" localSheetId="9" hidden="1">' rekap + stolarija'!$A$1:$F$36</definedName>
    <definedName name="Z_5C230642_870A_4525_A7E5_D85709F342CF_.wvu.PrintArea" localSheetId="12" hidden="1">A.I.pri!$A$1:$F$54</definedName>
    <definedName name="Z_5C230642_870A_4525_A7E5_D85709F342CF_.wvu.PrintArea" localSheetId="13" hidden="1">A.II.dem!$A$1:$F$138</definedName>
    <definedName name="Z_5C230642_870A_4525_A7E5_D85709F342CF_.wvu.PrintArea" localSheetId="14" hidden="1">A.III.1.zid!$A$1:$F$112</definedName>
    <definedName name="Z_5C230642_870A_4525_A7E5_D85709F342CF_.wvu.PrintArea" localSheetId="15" hidden="1">A.IV.izo!$A$1:$F$113</definedName>
    <definedName name="Z_5C230642_870A_4525_A7E5_D85709F342CF_.wvu.PrintArea" localSheetId="16" hidden="1">B.I.lim!$A$1:$F$90</definedName>
    <definedName name="Z_5C230642_870A_4525_A7E5_D85709F342CF_.wvu.PrintArea" localSheetId="18" hidden="1">B.III.ALU!$A$1:$F$111</definedName>
    <definedName name="Z_5C230642_870A_4525_A7E5_D85709F342CF_.wvu.PrintArea" localSheetId="19" hidden="1">B.IV.brav!$A$1:$F$29</definedName>
    <definedName name="Z_5C230642_870A_4525_A7E5_D85709F342CF_.wvu.PrintArea" localSheetId="20" hidden="1">B.V.zzFAS!$A$1:$F$130</definedName>
    <definedName name="Z_5C230642_870A_4525_A7E5_D85709F342CF_.wvu.PrintArea" localSheetId="21" hidden="1">'B.VI.lič '!$A$1:$F$107</definedName>
    <definedName name="Z_5C230642_870A_4525_A7E5_D85709F342CF_.wvu.PrintArea" localSheetId="5" hidden="1">'nas-A'!$A$1:$C$79</definedName>
    <definedName name="Z_5C230642_870A_4525_A7E5_D85709F342CF_.wvu.PrintArea" localSheetId="10" hidden="1">opći!$A$1:$G$65</definedName>
    <definedName name="Z_5C230642_870A_4525_A7E5_D85709F342CF_.wvu.PrintArea" localSheetId="11" hidden="1">'opći-dodat.'!$A$1:$G$13</definedName>
    <definedName name="Z_5C230642_870A_4525_A7E5_D85709F342CF_.wvu.PrintTitles" localSheetId="12" hidden="1">A.I.pri!$A:$F,A.I.pri!$2:$6</definedName>
    <definedName name="Z_5C230642_870A_4525_A7E5_D85709F342CF_.wvu.PrintTitles" localSheetId="13" hidden="1">A.II.dem!$A:$F,A.II.dem!$2:$6</definedName>
    <definedName name="Z_5C230642_870A_4525_A7E5_D85709F342CF_.wvu.PrintTitles" localSheetId="14" hidden="1">A.III.1.zid!$A:$F,A.III.1.zid!$2:$6</definedName>
    <definedName name="Z_5C230642_870A_4525_A7E5_D85709F342CF_.wvu.PrintTitles" localSheetId="15" hidden="1">A.IV.izo!$A:$F,A.IV.izo!$2:$6</definedName>
    <definedName name="Z_5C230642_870A_4525_A7E5_D85709F342CF_.wvu.PrintTitles" localSheetId="16" hidden="1">B.I.lim!$A:$F,B.I.lim!$2:$6</definedName>
    <definedName name="Z_5C230642_870A_4525_A7E5_D85709F342CF_.wvu.PrintTitles" localSheetId="17" hidden="1">B.II.PVC!$A:$F,B.II.PVC!$2:$6</definedName>
    <definedName name="Z_5C230642_870A_4525_A7E5_D85709F342CF_.wvu.PrintTitles" localSheetId="18" hidden="1">B.III.ALU!$2:$4</definedName>
    <definedName name="Z_5C230642_870A_4525_A7E5_D85709F342CF_.wvu.PrintTitles" localSheetId="19" hidden="1">B.IV.brav!$A:$F,B.IV.brav!$2:$6</definedName>
    <definedName name="Z_5C230642_870A_4525_A7E5_D85709F342CF_.wvu.PrintTitles" localSheetId="20" hidden="1">B.V.zzFAS!$A:$F,B.V.zzFAS!$2:$6</definedName>
    <definedName name="Z_5C230642_870A_4525_A7E5_D85709F342CF_.wvu.PrintTitles" localSheetId="21" hidden="1">'B.VI.lič '!$A:$F,'B.VI.lič '!$2:$6</definedName>
    <definedName name="Z_5C230642_870A_4525_A7E5_D85709F342CF_.wvu.Rows" localSheetId="7" hidden="1">'teh. opis'!$148:$148,'teh. opis'!$235:$239</definedName>
    <definedName name="Z_6FFDB843_C644_4A6E_BA6C_9DDB74523045_.wvu.PrintArea" localSheetId="9" hidden="1">' rekap + stolarija'!$A$1:$F$36</definedName>
    <definedName name="Z_6FFDB843_C644_4A6E_BA6C_9DDB74523045_.wvu.PrintArea" localSheetId="12" hidden="1">A.I.pri!$A$1:$F$54</definedName>
    <definedName name="Z_6FFDB843_C644_4A6E_BA6C_9DDB74523045_.wvu.PrintArea" localSheetId="13" hidden="1">A.II.dem!$A$1:$F$138</definedName>
    <definedName name="Z_6FFDB843_C644_4A6E_BA6C_9DDB74523045_.wvu.PrintArea" localSheetId="14" hidden="1">A.III.1.zid!$A$1:$F$112</definedName>
    <definedName name="Z_6FFDB843_C644_4A6E_BA6C_9DDB74523045_.wvu.PrintArea" localSheetId="15" hidden="1">A.IV.izo!$A$1:$F$113</definedName>
    <definedName name="Z_6FFDB843_C644_4A6E_BA6C_9DDB74523045_.wvu.PrintArea" localSheetId="16" hidden="1">B.I.lim!$A$1:$F$90</definedName>
    <definedName name="Z_6FFDB843_C644_4A6E_BA6C_9DDB74523045_.wvu.PrintArea" localSheetId="18" hidden="1">B.III.ALU!$A$1:$F$111</definedName>
    <definedName name="Z_6FFDB843_C644_4A6E_BA6C_9DDB74523045_.wvu.PrintArea" localSheetId="19" hidden="1">B.IV.brav!$A$1:$F$29</definedName>
    <definedName name="Z_6FFDB843_C644_4A6E_BA6C_9DDB74523045_.wvu.PrintArea" localSheetId="20" hidden="1">B.V.zzFAS!$A$1:$F$130</definedName>
    <definedName name="Z_6FFDB843_C644_4A6E_BA6C_9DDB74523045_.wvu.PrintArea" localSheetId="21" hidden="1">'B.VI.lič '!$A$1:$F$107</definedName>
    <definedName name="Z_6FFDB843_C644_4A6E_BA6C_9DDB74523045_.wvu.PrintArea" localSheetId="5" hidden="1">'nas-A'!$A$1:$C$81</definedName>
    <definedName name="Z_6FFDB843_C644_4A6E_BA6C_9DDB74523045_.wvu.PrintArea" localSheetId="10" hidden="1">opći!$A$1:$G$65</definedName>
    <definedName name="Z_6FFDB843_C644_4A6E_BA6C_9DDB74523045_.wvu.PrintArea" localSheetId="11" hidden="1">'opći-dodat.'!$A$1:$G$13</definedName>
    <definedName name="Z_6FFDB843_C644_4A6E_BA6C_9DDB74523045_.wvu.PrintTitles" localSheetId="12" hidden="1">A.I.pri!$A:$F,A.I.pri!$2:$6</definedName>
    <definedName name="Z_6FFDB843_C644_4A6E_BA6C_9DDB74523045_.wvu.PrintTitles" localSheetId="13" hidden="1">A.II.dem!$A:$F,A.II.dem!$2:$6</definedName>
    <definedName name="Z_6FFDB843_C644_4A6E_BA6C_9DDB74523045_.wvu.PrintTitles" localSheetId="14" hidden="1">A.III.1.zid!$A:$F,A.III.1.zid!$2:$6</definedName>
    <definedName name="Z_6FFDB843_C644_4A6E_BA6C_9DDB74523045_.wvu.PrintTitles" localSheetId="15" hidden="1">A.IV.izo!$A:$F,A.IV.izo!$2:$6</definedName>
    <definedName name="Z_6FFDB843_C644_4A6E_BA6C_9DDB74523045_.wvu.PrintTitles" localSheetId="16" hidden="1">B.I.lim!$A:$F,B.I.lim!$2:$6</definedName>
    <definedName name="Z_6FFDB843_C644_4A6E_BA6C_9DDB74523045_.wvu.PrintTitles" localSheetId="17" hidden="1">B.II.PVC!$A:$F,B.II.PVC!$2:$6</definedName>
    <definedName name="Z_6FFDB843_C644_4A6E_BA6C_9DDB74523045_.wvu.PrintTitles" localSheetId="18" hidden="1">B.III.ALU!$2:$4</definedName>
    <definedName name="Z_6FFDB843_C644_4A6E_BA6C_9DDB74523045_.wvu.PrintTitles" localSheetId="19" hidden="1">B.IV.brav!$A:$F,B.IV.brav!$2:$6</definedName>
    <definedName name="Z_6FFDB843_C644_4A6E_BA6C_9DDB74523045_.wvu.PrintTitles" localSheetId="20" hidden="1">B.V.zzFAS!$A:$F,B.V.zzFAS!$2:$6</definedName>
    <definedName name="Z_6FFDB843_C644_4A6E_BA6C_9DDB74523045_.wvu.PrintTitles" localSheetId="21" hidden="1">'B.VI.lič '!$A:$F,'B.VI.lič '!$2:$6</definedName>
    <definedName name="Z_6FFDB843_C644_4A6E_BA6C_9DDB74523045_.wvu.Rows" localSheetId="7" hidden="1">'teh. opis'!$148:$148,'teh. opis'!$235:$239</definedName>
    <definedName name="Z_DCC2F8EB_AEA8_4726_AC7F_EEB2DA8CA9CA_.wvu.PrintArea" localSheetId="9" hidden="1">' rekap + stolarija'!$A$1:$F$36</definedName>
    <definedName name="Z_DCC2F8EB_AEA8_4726_AC7F_EEB2DA8CA9CA_.wvu.PrintArea" localSheetId="12" hidden="1">A.I.pri!$A$1:$F$54</definedName>
    <definedName name="Z_DCC2F8EB_AEA8_4726_AC7F_EEB2DA8CA9CA_.wvu.PrintArea" localSheetId="13" hidden="1">A.II.dem!$A$1:$F$138</definedName>
    <definedName name="Z_DCC2F8EB_AEA8_4726_AC7F_EEB2DA8CA9CA_.wvu.PrintArea" localSheetId="14" hidden="1">A.III.1.zid!$A$1:$F$112</definedName>
    <definedName name="Z_DCC2F8EB_AEA8_4726_AC7F_EEB2DA8CA9CA_.wvu.PrintArea" localSheetId="15" hidden="1">A.IV.izo!$A$1:$F$113</definedName>
    <definedName name="Z_DCC2F8EB_AEA8_4726_AC7F_EEB2DA8CA9CA_.wvu.PrintArea" localSheetId="16" hidden="1">B.I.lim!$A$1:$F$90</definedName>
    <definedName name="Z_DCC2F8EB_AEA8_4726_AC7F_EEB2DA8CA9CA_.wvu.PrintArea" localSheetId="18" hidden="1">B.III.ALU!$A$1:$F$111</definedName>
    <definedName name="Z_DCC2F8EB_AEA8_4726_AC7F_EEB2DA8CA9CA_.wvu.PrintArea" localSheetId="19" hidden="1">B.IV.brav!$A$1:$F$29</definedName>
    <definedName name="Z_DCC2F8EB_AEA8_4726_AC7F_EEB2DA8CA9CA_.wvu.PrintArea" localSheetId="20" hidden="1">B.V.zzFAS!$A$1:$F$130</definedName>
    <definedName name="Z_DCC2F8EB_AEA8_4726_AC7F_EEB2DA8CA9CA_.wvu.PrintArea" localSheetId="21" hidden="1">'B.VI.lič '!$A$1:$F$107</definedName>
    <definedName name="Z_DCC2F8EB_AEA8_4726_AC7F_EEB2DA8CA9CA_.wvu.PrintArea" localSheetId="5" hidden="1">'nas-A'!$A$1:$C$81</definedName>
    <definedName name="Z_DCC2F8EB_AEA8_4726_AC7F_EEB2DA8CA9CA_.wvu.PrintArea" localSheetId="10" hidden="1">opći!$A$1:$G$65</definedName>
    <definedName name="Z_DCC2F8EB_AEA8_4726_AC7F_EEB2DA8CA9CA_.wvu.PrintArea" localSheetId="11" hidden="1">'opći-dodat.'!$A$1:$G$13</definedName>
    <definedName name="Z_DCC2F8EB_AEA8_4726_AC7F_EEB2DA8CA9CA_.wvu.PrintTitles" localSheetId="12" hidden="1">A.I.pri!$A:$F,A.I.pri!$2:$6</definedName>
    <definedName name="Z_DCC2F8EB_AEA8_4726_AC7F_EEB2DA8CA9CA_.wvu.PrintTitles" localSheetId="13" hidden="1">A.II.dem!$A:$F,A.II.dem!$2:$6</definedName>
    <definedName name="Z_DCC2F8EB_AEA8_4726_AC7F_EEB2DA8CA9CA_.wvu.PrintTitles" localSheetId="14" hidden="1">A.III.1.zid!$A:$F,A.III.1.zid!$2:$6</definedName>
    <definedName name="Z_DCC2F8EB_AEA8_4726_AC7F_EEB2DA8CA9CA_.wvu.PrintTitles" localSheetId="15" hidden="1">A.IV.izo!$A:$F,A.IV.izo!$2:$6</definedName>
    <definedName name="Z_DCC2F8EB_AEA8_4726_AC7F_EEB2DA8CA9CA_.wvu.PrintTitles" localSheetId="16" hidden="1">B.I.lim!$A:$F,B.I.lim!$2:$6</definedName>
    <definedName name="Z_DCC2F8EB_AEA8_4726_AC7F_EEB2DA8CA9CA_.wvu.PrintTitles" localSheetId="17" hidden="1">B.II.PVC!$A:$F,B.II.PVC!$2:$6</definedName>
    <definedName name="Z_DCC2F8EB_AEA8_4726_AC7F_EEB2DA8CA9CA_.wvu.PrintTitles" localSheetId="18" hidden="1">B.III.ALU!$2:$4</definedName>
    <definedName name="Z_DCC2F8EB_AEA8_4726_AC7F_EEB2DA8CA9CA_.wvu.PrintTitles" localSheetId="19" hidden="1">B.IV.brav!$A:$F,B.IV.brav!$2:$6</definedName>
    <definedName name="Z_DCC2F8EB_AEA8_4726_AC7F_EEB2DA8CA9CA_.wvu.PrintTitles" localSheetId="20" hidden="1">B.V.zzFAS!$A:$F,B.V.zzFAS!$2:$6</definedName>
    <definedName name="Z_DCC2F8EB_AEA8_4726_AC7F_EEB2DA8CA9CA_.wvu.PrintTitles" localSheetId="21" hidden="1">'B.VI.lič '!$A:$F,'B.VI.lič '!$2:$6</definedName>
    <definedName name="Z_DCC2F8EB_AEA8_4726_AC7F_EEB2DA8CA9CA_.wvu.Rows" localSheetId="7" hidden="1">'teh. opis'!$148:$148,'teh. opis'!$235:$239</definedName>
  </definedNames>
  <calcPr calcId="145621"/>
</workbook>
</file>

<file path=xl/calcChain.xml><?xml version="1.0" encoding="utf-8"?>
<calcChain xmlns="http://schemas.openxmlformats.org/spreadsheetml/2006/main">
  <c r="D93" i="25" l="1"/>
  <c r="D92" i="25"/>
  <c r="D115" i="24"/>
  <c r="D114" i="24"/>
  <c r="D110" i="24"/>
  <c r="D109" i="24"/>
  <c r="D101" i="24"/>
  <c r="D102" i="24" s="1"/>
  <c r="D96" i="24"/>
  <c r="D95" i="24"/>
  <c r="D94" i="24"/>
  <c r="D92" i="24"/>
  <c r="D91" i="24"/>
  <c r="D90" i="24"/>
  <c r="D89" i="24"/>
  <c r="D88" i="24"/>
  <c r="D87" i="24"/>
  <c r="D86" i="24"/>
  <c r="D85" i="24"/>
  <c r="D81" i="24"/>
  <c r="D80" i="24"/>
  <c r="D76" i="24"/>
  <c r="D93" i="24" s="1"/>
  <c r="D84" i="20"/>
  <c r="D80" i="20"/>
  <c r="D73" i="20"/>
  <c r="D72" i="20"/>
  <c r="D71" i="20"/>
  <c r="D69" i="20"/>
  <c r="D70" i="20" s="1"/>
  <c r="D68" i="20"/>
  <c r="D67" i="20"/>
  <c r="D66" i="20"/>
  <c r="D65" i="20"/>
  <c r="D64" i="20"/>
  <c r="D63" i="20"/>
  <c r="D62" i="20"/>
  <c r="D61" i="20"/>
  <c r="D60" i="20"/>
  <c r="D58" i="20"/>
  <c r="D57" i="20"/>
  <c r="D56" i="20"/>
  <c r="D54" i="20"/>
  <c r="D55" i="20" s="1"/>
  <c r="D53" i="20"/>
  <c r="D51" i="20"/>
  <c r="D52" i="20" s="1"/>
  <c r="D50" i="20"/>
  <c r="D48" i="20"/>
  <c r="D47" i="20"/>
  <c r="D42" i="20"/>
  <c r="D43" i="20" s="1"/>
  <c r="D41" i="20"/>
  <c r="D39" i="20"/>
  <c r="D40" i="20" s="1"/>
  <c r="D38" i="20"/>
  <c r="D36" i="20"/>
  <c r="D37" i="20" s="1"/>
  <c r="D35" i="20"/>
  <c r="D109" i="19"/>
  <c r="D108" i="19"/>
  <c r="D99" i="19"/>
  <c r="D98" i="19"/>
  <c r="D97" i="19"/>
  <c r="D88" i="19"/>
  <c r="D87" i="19"/>
  <c r="D84" i="19"/>
  <c r="D81" i="19"/>
  <c r="D80" i="19"/>
  <c r="D79" i="19"/>
  <c r="D78" i="19"/>
  <c r="D77" i="19"/>
  <c r="D104" i="18"/>
  <c r="D100" i="18"/>
  <c r="D94" i="18"/>
  <c r="D93" i="18"/>
  <c r="D88" i="18"/>
  <c r="D84" i="18"/>
  <c r="D50" i="18"/>
  <c r="D119" i="17"/>
  <c r="D108" i="17"/>
  <c r="D107" i="17"/>
  <c r="D99" i="17"/>
  <c r="D75" i="17"/>
  <c r="D71" i="17"/>
  <c r="D66" i="17"/>
  <c r="D65" i="17"/>
  <c r="D64" i="17"/>
  <c r="D63" i="17"/>
  <c r="D62" i="17"/>
  <c r="D61" i="17"/>
  <c r="D52" i="16"/>
  <c r="D46" i="16"/>
  <c r="D45" i="16"/>
  <c r="D44" i="16"/>
  <c r="D47" i="16" s="1"/>
  <c r="D43" i="16"/>
  <c r="D42" i="16"/>
  <c r="D41" i="16"/>
  <c r="E47" i="1" l="1"/>
  <c r="F47" i="1" s="1"/>
  <c r="E51" i="1"/>
  <c r="F51" i="1" s="1"/>
  <c r="F52" i="1"/>
  <c r="F69" i="1"/>
</calcChain>
</file>

<file path=xl/sharedStrings.xml><?xml version="1.0" encoding="utf-8"?>
<sst xmlns="http://schemas.openxmlformats.org/spreadsheetml/2006/main" count="1624" uniqueCount="867">
  <si>
    <t>Sitni potrošni materijal neophodan za montažu navedene instalacije, kao što su brtve, tipli, vijci, matice, fitinzi, holenderi, redukcije, materijal za tvrdo lemljenje, proturne cijevi, ukrasne rozete, kisik, disu plin, elektrode i slično.</t>
  </si>
  <si>
    <t>Montaža specificirane opreme do potpune pogonske gotovosti, uključivo hladna i topla tlačna proba, uz pisano izvješće o uspješno obavljenim tlačnim probama na nepropusnost i postignutim parametrima. Troškovi energenata i pogonske energije nisu uključeni. Stavka uključuje i sav potrebni materijal i radove za brtvljenje prodora cjevovoda kroz granice požarnih sektora, prema certificiranim postupcima uz upotrebu certificiranih materijala.</t>
  </si>
  <si>
    <t>Jedinična
cijena</t>
  </si>
  <si>
    <t>Ukupno</t>
  </si>
  <si>
    <t>Količina</t>
  </si>
  <si>
    <t>Jedinična
mjera</t>
  </si>
  <si>
    <t>kom</t>
  </si>
  <si>
    <t>1.</t>
  </si>
  <si>
    <t>SPECIFIKACIJA</t>
  </si>
  <si>
    <t xml:space="preserve"> </t>
  </si>
  <si>
    <t>kpl</t>
  </si>
  <si>
    <t>paušal</t>
  </si>
  <si>
    <t>PRIPREMNO DEMONTAŽNI RADOVI</t>
  </si>
  <si>
    <t>Demontažnim radovima obuhvaća se oprema i radovi kako slijedi:</t>
  </si>
  <si>
    <t xml:space="preserve"> - svi ostali pripremno demontažni radovi vezani za predmetno postrojenje, a koje nije moguće predvidjeti ovim projektom</t>
  </si>
  <si>
    <t>A.</t>
  </si>
  <si>
    <t>B.</t>
  </si>
  <si>
    <t>2.</t>
  </si>
  <si>
    <t>3.</t>
  </si>
  <si>
    <t>4.</t>
  </si>
  <si>
    <t>5.</t>
  </si>
  <si>
    <t>6.</t>
  </si>
  <si>
    <t>7.</t>
  </si>
  <si>
    <t>8.</t>
  </si>
  <si>
    <t>9.</t>
  </si>
  <si>
    <t>10.</t>
  </si>
  <si>
    <t>11.</t>
  </si>
  <si>
    <t>12.</t>
  </si>
  <si>
    <t>13.</t>
  </si>
  <si>
    <t>14.</t>
  </si>
  <si>
    <t>15.</t>
  </si>
  <si>
    <t>16.</t>
  </si>
  <si>
    <t>C.</t>
  </si>
  <si>
    <t>Građevina:</t>
  </si>
  <si>
    <t>Lokacija:</t>
  </si>
  <si>
    <t>Investitor:</t>
  </si>
  <si>
    <t xml:space="preserve">Sadržaj: </t>
  </si>
  <si>
    <t>Zajednička oznaka projekta:</t>
  </si>
  <si>
    <t>Tehnički dnevnik:</t>
  </si>
  <si>
    <t>Izrada troškovnika:</t>
  </si>
  <si>
    <t>Glavni projektant:</t>
  </si>
  <si>
    <t>Izradio:</t>
  </si>
  <si>
    <t>PLANETARIS d.o.o.</t>
  </si>
  <si>
    <t xml:space="preserve">Natko Bilić, direktor   
</t>
  </si>
  <si>
    <t>Mjesto i datum:</t>
  </si>
  <si>
    <t>SADRŽAJ :</t>
  </si>
  <si>
    <t>Napomena:</t>
  </si>
  <si>
    <t>2. U slučaju drugačijeg zahtjeva investitor je dužan naručiti izmjene i dopune predmetne dokumentacije, a projektanti se obvezuju istu i napraviti ukoliko je u skladu sa pravilima dobrog zanata i stručne etike.</t>
  </si>
  <si>
    <t>3. U troškovniku su navedene projektantske cijene.</t>
  </si>
  <si>
    <t>TROŠKOVNIK STROJARSKIH RADOVA I OPREME</t>
  </si>
  <si>
    <t>Danijel Jantol, mag. ing. mech.</t>
  </si>
  <si>
    <t>1. Troškovnik obuhvaća cjelovitu rekonstrukciju termotehničkog sustava.</t>
  </si>
  <si>
    <t>U tom slučaju, djelomična rekonstrukcija i njeni detalji utvrđuju se pisanim zahtjevom u vidu projektnog zadatka koji potpisuje investitor.</t>
  </si>
  <si>
    <t xml:space="preserve">
</t>
  </si>
  <si>
    <t>SVEUKUPNA REKAPITULACIJA</t>
  </si>
  <si>
    <t>kn</t>
  </si>
  <si>
    <t>SVEUKUPNO:</t>
  </si>
  <si>
    <t>PDV 25%</t>
  </si>
  <si>
    <t>SVEUKUPNO S PDV-OM:</t>
  </si>
  <si>
    <t>PONUDITELJ</t>
  </si>
  <si>
    <t>(naziv i adresa)</t>
  </si>
  <si>
    <t xml:space="preserve">TROŠKOVNIK STROJARSKIH RADOVA I OPREME
</t>
  </si>
  <si>
    <t>REKAPITULACIJA STROJARSKIH RADOVA I OPREME</t>
  </si>
  <si>
    <t>PRIPREMNO DEMONTAŽNI RADOVI UKUPNO:</t>
  </si>
  <si>
    <t>UKUPNO A. PRIPREMNO ZAVRŠNI RADOVI</t>
  </si>
  <si>
    <t>STROJARSKI RADOVI I OPREMA:</t>
  </si>
  <si>
    <t>4. Ovim troškovnikom nisu obuhvaćeni građevinski, elektrotehnički, vodoinstalaterski i kanalizacijski radovi vezani uz funkcionalnost postrojenja i instalacija tretiranih ovim projektom.</t>
  </si>
  <si>
    <t>INSTALACIJA GRIJANJA</t>
  </si>
  <si>
    <t>INSTALACIJA SOLARA</t>
  </si>
  <si>
    <t>Solarni kolaktor kao tip VIESSMANN Vitosol 100-FM pločasti kolektor, ili jednakovrijedan, s automatskim temperaturnim
isključivanjem ThermProtect. Okvir u aluminijskom dizajnu
Pločasti kolektori (okomiti) za zagrijavanje potrošne vode i bazenske vode putem izmjenjivača topline. Za montažu na kose krovove i za slobodnu montažu. Konstrukcijske značajke i izvedba: Visokoučinkoviti pločasti kolektor okomite izvedbe, sadrži meandarski apsorber sa selektivnim, promjenjivim modulirajućim premazom.
Kućište od po obodu razvijenog aluminijskoj profila i toplinska izolacija od mineralne vune sa stražnje
strane. Pokrov od vrlo prozirnog solarnog sigurnosnog stakla otpornog na tuču. Integrirani cjevovod za modularnu konstrukciju kolektorskih polja sa do 12 kolektora.
Tehnički podaci
Tip: SV1F
Brutto površina kolektora: 2,51 m²
Površina apsorbera: 2,32 m²
Aperturna površina: 2,33 m²
Širina: 1.056 mm
Visina: 2.380 mm
Dubina: 72 mm
Težina: 42 kg
Sadržaj tekućina: 1,83 l
Optički stupanj iskoristivosti: 80 %
Koeficijent gubitka topline k1:
3,66 W/m²K
Koeficijent gubitka topline k2:
0,037 W/m²K²
Dozv. pogonski tlak u kolektoru: 6 bar
Maks. temperatura staganacije: 145 °C
Tehnički podaci za određivanje razreda
energetske učinkovitosti (ErP-oznaka):
Solarni kolektori:
- Aperturna površina: 2,33 m²
- Stupanj iskoristivosti kolektora:59 %
- Optički stupanj iskoristivosti
kolektora: 80 %
- Linearni koeficijent prolaska topline:
3,66 W/(m²K)
- Kvadratni koeficijent prolaska
topline: 0,037 W/(m²K²)
- Korekcijski faktor kuta: 0,91</t>
  </si>
  <si>
    <t>Spojne cijevi (1 par) Od fleksibilne valovite cijevi od plemenitog čelika s mesinganim priključnim krajevima i
O-prstenovima.</t>
  </si>
  <si>
    <t>Brzi odzračnik
Sa slavinom, T-komadom od mesinga i
vijčanim spojkama sa steznim prstenom
(22 mm).</t>
  </si>
  <si>
    <t>UKUPNO C. INSTALACIJA SOLARA</t>
  </si>
  <si>
    <t>UKUPNO B. INSTALACIJA GRIJANJA</t>
  </si>
  <si>
    <t>INSTALACIJA POTROŠNE TOPLE VODE</t>
  </si>
  <si>
    <t>D.</t>
  </si>
  <si>
    <t>-  DN 25</t>
  </si>
  <si>
    <t>UKUPNO D. INSTALACIJA POTROŠNE TOPLE VODE</t>
  </si>
  <si>
    <t>INSTALACIJA GRIJANJA:</t>
  </si>
  <si>
    <t>INSTALACIJA SOLARA:</t>
  </si>
  <si>
    <t>INSTALACIJA POTROŠNE TOPLE VODE:</t>
  </si>
  <si>
    <t>- demontaža članaka radijatora prema prikazu u grafičkom dijelu projekta. Demontirani članci se ponovno koriste u novoprojektiranom rješenju</t>
  </si>
  <si>
    <t>- demontaža svih radijatorskih ventila i prigušnica</t>
  </si>
  <si>
    <t xml:space="preserve">Montaža specificirane opreme do potpune pogonske gotovosti, uključivo hladna i topla tlačna proba, uz pisano izvješće o uspješno obavljenim tlačnim probama na nepropusnost i postignutim parametrima. Troškovi energenata i pogonske energije nisu uključeni. </t>
  </si>
  <si>
    <t>Bakrene cijevi za solarni krug, komplet sa fazonskim komadima slijedećih dimenzija:</t>
  </si>
  <si>
    <t>m'</t>
  </si>
  <si>
    <t>l'</t>
  </si>
  <si>
    <t>- demontaža postojećih spremnika PTV-a, blindiranje jednog kruga zagrijavanja spremnika PTV-a, blindiranje jednog priključka na recirkuacijski vod PTV-a, demontaža ostale opreme u kotlovnici prema prikazu u grafičkom dijelu projekta. Demontirana pumpa WILO TOP Z30/7 RG s demontiranog kruga zagrijavanja spremnika PTV-a montira se na novoizgrađeni vod za suzbijanje legionele. Jedan nedemontirani krug zagrijavanja PTV-a i nedemontirani priključak za recirkulaciju priključuju se na novoinstalirani spremnik PTV-a</t>
  </si>
  <si>
    <t>Ø42,4 x 2,6</t>
  </si>
  <si>
    <t>Ø33,7 x 2,6</t>
  </si>
  <si>
    <t>Pocinčane čelične cijevi prema HRN C.B.225, za priključak hladne vode na sustav centralne pripreme PTV-a i spoj između dvaju spremnika, komplet s fazonskim komadima slijedećih dimenzija:</t>
  </si>
  <si>
    <t>Pocinčane čelične cijevi prema HRN C.B.225, za izvedbu voda za zaštitu od legionele, komplet s fazonskim komadima slijedećih dimenzija:</t>
  </si>
  <si>
    <t>-  DN 32</t>
  </si>
  <si>
    <t>Ravni kuglasti ventil  za sustave pitke vode slijedećih dimenzija:</t>
  </si>
  <si>
    <t>Dezinfekcija kompletne vodovodne mreže otopinom klora (30 mg/lit) u vremenu od 6 sati. Dezinfekcija mora biti napravljena od strane ovlaštene tvrtke.</t>
  </si>
  <si>
    <t>Bakteriološka analiza uzoraka vode iz cjevovoda nakon dezinfekcije od strane nadležne ustanove (Zavod za zaštitu zdravlja) ili neke druge ovlaštene ustanove. Analizi vode se pristupa nakon provedene dezinfekcije kompletne vodovodne mreže i ispiranja iste.</t>
  </si>
  <si>
    <t>Učenički dom u sklopu Graditeljske škole Čakovec, Športska 1, Čakovec
k.č.br. 2468/2, k.o. Čakovec</t>
  </si>
  <si>
    <t>Športska 1, Čakovec</t>
  </si>
  <si>
    <t>k.č.br. 2468/2, k.o. Čakovec</t>
  </si>
  <si>
    <t>Graditeljska škola Čakovec, Športska 1, Čakovec</t>
  </si>
  <si>
    <t>Planetaris - 016-578</t>
  </si>
  <si>
    <t>016-578/S</t>
  </si>
  <si>
    <t>Ivan Miličić, dipl. ing. arh.</t>
  </si>
  <si>
    <t>Zagreb, rujan 2016.</t>
  </si>
  <si>
    <r>
      <t xml:space="preserve">Cu </t>
    </r>
    <r>
      <rPr>
        <sz val="9"/>
        <rFont val="Calibri"/>
        <family val="2"/>
        <charset val="238"/>
      </rPr>
      <t>Ø35x1</t>
    </r>
  </si>
  <si>
    <r>
      <t xml:space="preserve">Cu </t>
    </r>
    <r>
      <rPr>
        <sz val="9"/>
        <rFont val="Calibri"/>
        <family val="2"/>
        <charset val="238"/>
      </rPr>
      <t>Ø28x1</t>
    </r>
  </si>
  <si>
    <r>
      <t xml:space="preserve">Cu </t>
    </r>
    <r>
      <rPr>
        <sz val="9"/>
        <rFont val="Calibri"/>
        <family val="2"/>
        <charset val="238"/>
      </rPr>
      <t>Ø22x1</t>
    </r>
  </si>
  <si>
    <r>
      <t xml:space="preserve">Cu </t>
    </r>
    <r>
      <rPr>
        <sz val="9"/>
        <rFont val="Calibri"/>
        <family val="2"/>
        <charset val="238"/>
      </rPr>
      <t>Ø18x1</t>
    </r>
  </si>
  <si>
    <t>ODVAJANJE POTROŠNJE ENERGENATA I VODE</t>
  </si>
  <si>
    <t>Izvedba zasebnog mjerenja potrošnje vode za predmetnu zgradu te ugradnja daljinskog očitanja svih energenata i vode. Uključivo oprema, montaža, sav potreban pribor i materijali te sanacija cijevi nakon montaže.</t>
  </si>
  <si>
    <t>E.</t>
  </si>
  <si>
    <t>ODVAJANJE POTROŠNJE ENERGENATA I VODE:</t>
  </si>
  <si>
    <t>A+B+C+D+E UKUPNO:</t>
  </si>
  <si>
    <t>5. Ako ponuđeni proizvod nije identičan navedenom u stavci, onda mora odgovarati svim karakteristikama i zahtjevima opisanim uz proizvod naveden u stavci, odnosno mora biti povoljniji od numerički iskazanih parametara. To su kriteriji mjerodavni za ocjenu jednakovrijednosti.</t>
  </si>
  <si>
    <t>- Prilikom demontažnih radova posebno obratiti pozornost na mogućnost procurijevanja iz demontiranih instalacija radi sprječavanja plavljenja prostora</t>
  </si>
  <si>
    <t>- Transportne troškove utovara na kamion te odvoza demontirane opreme koja se više ne koristi u novoprojektiranom rješenju izvan lokacije gradilišta, snosi izvođač</t>
  </si>
  <si>
    <t>- Prije nuđenja demontažnih radova obvezan pregled gradilišta od strane ponuđača radi detaljnog sagledavanja postojećeg stanja na samoj građevini i mogućnosti procjene opsega posla</t>
  </si>
  <si>
    <t>Bimetalni termometar promjera 100 mm, aksijalnog priključka, u kompletu sa zaštitnom čahurom za ugradnju u cjevovod, mjernog područja 0-120 °C.</t>
  </si>
  <si>
    <t>3 - putni preklopni ventil s motornim pogonom DN32.</t>
  </si>
  <si>
    <t>Pričvrsni set solarnih kolektora s nosačima za postavljanje na ravni krov, cijena po redu (5 kolektora u jednom redu).</t>
  </si>
  <si>
    <t>Antifriz na bazi propilen glikola 50 %.</t>
  </si>
  <si>
    <t>Sigurnosni ventil DN20 6 bar za sanitarnu vodu.</t>
  </si>
  <si>
    <t>Element za sprječavanje povratnog strujanja za sustave pitke vode.</t>
  </si>
  <si>
    <t>Termostatski miješajući ventil za zaštitu od previsoke temperature potrošne tople vode DN 32.</t>
  </si>
  <si>
    <t>Dobava radijatorskih prigušnica na sve instalirane radijatore.</t>
  </si>
  <si>
    <t>Nabavka članaka aluminijskog radijatora. Članci se montiraju na mjesto potpuno demontiranih radijatora, prema prikazu u grafičkom dijelu projekta. Uključivo sav potreban pribor za spajanje u baterije i montažu na postojeće radijatore.
Min. učin članka pri 80/60/20 °C: 164 W</t>
  </si>
  <si>
    <t>Nabavka članaka aluminijskog radijatora. Članci se montiraju na mjesto potpuno demontiranih radijatora, prema prikazu u grafičkom dijelu projekta. Uključivo sav potreban pribor za spajanje u baterije i montažu na postojeće radijatore.
Min. učin članka pri 80/60/20 °C: 136 W</t>
  </si>
  <si>
    <t>Nabavka članaka aluminijskog radijatora. Članci se montiraju na mjesto potpuno demontiranih radijatora, prema prikazu u grafičkom dijelu projekta. Uključivo sav potreban pribor za spajanje u baterije i montažu na postojeće radijatore.
Min. učin članka pri 80/60/20 °C: 112 W</t>
  </si>
  <si>
    <t>Radijatorski termostatski ventil s integriranim regulatorom tlaka u anti vandal izvedbi.
Radijatorski termostatski ventil s integriranim regulatorom tlaka, komplet s termostatskom glavom, za montažu u polazni vod ogrjevnog tijela. Tzv. anti vandal izvedba, za montažu na frekventna mjesta.</t>
  </si>
  <si>
    <t>Solarni spremnik PTV-a s dva izmjenjivača topline, volumena 1500 l.</t>
  </si>
  <si>
    <t>Solarni spremnik PTV-a s jednim izmjenjivačem topline, volumena 1000 l.</t>
  </si>
  <si>
    <t>Izolacija unutarnjih cijevi solarnog kruga. Materijal izolacije mora imati parnu branu, ne treba dodatnu obogu, biti otporan na UV zračenje i imati slijedeće termodinamičke karakteristike: toplinska vodljivost kod 40 °C: l (W/m2K) ≤ 0,042 i temperaturno područje primjene -50 do 150 °C.</t>
  </si>
  <si>
    <t>25x035</t>
  </si>
  <si>
    <t>Izolacija vanjskih cijevi solarnog kruga. Materijal izolacije mora imati parnu branu, ne treba dodatnu obogu, biti otporan na UV zračenje i atmosferske utjecaje te imati slijedeće termodinamičke karakteristike: toplinska vodljivost kod 40 °C: l (W/m2K) ≤ 0,042 i temperaturno područje primjene -50 do 150 °C.</t>
  </si>
  <si>
    <t>32x035</t>
  </si>
  <si>
    <t>20x028</t>
  </si>
  <si>
    <t>20x022</t>
  </si>
  <si>
    <t>13x018</t>
  </si>
  <si>
    <t>UKUPNO E. ODVAJANJE POTROŠNJE ENERGENATA I VODE</t>
  </si>
  <si>
    <t>jednakovrijedan proizvod:
tip:
proizvođač:
zemlja porijekla:</t>
  </si>
  <si>
    <t xml:space="preserve">6. Sve tehničke specifikacije koje se odnose na projektiranje, izračun i izvođenje radova te uporabu proizvoda popračene su izrazom "ili jednakovrijedno", uz uvažavanje sljedećeg redosljeda: 
a) nacionalne norme kojima su prihvaćene europske norme, 
b) europska tehnička odobrenja, 
c) zajedničke tehničke specifikacije, 
d) međunarodne norme, 
e) druge tehničke referentne sustave koje su utvrdila europska normizacijska tijela, ili ako bilo koji od prethodnih ne postoji, na nacionalne norme, nacionalna tehnička odobrenja ili nacionalne tehničke specifikacije koje se odnose na projektiranje, izračun i izvođenje radova te uporabu robe
</t>
  </si>
  <si>
    <t>Nabavka članaka aluminijskog radijatora. Članci se montiraju na licu mjesta, na postojeće radijatore, prema prikazu u grafičkom dijelu projekta. 
Min. učin članka pri 80/60/20 °C: 123 W
Postojeći članci radijatora su Alukal modex eko line 600 - Vis/šir/dub: 639/80/100 mm</t>
  </si>
  <si>
    <t>Nabavka članaka aluminijskog radijatora. Članci se montiraju na licu mjesta, na postojeće radijatore, prema prikazu u grafičkom dijelu projekta. 
Min. učin članka pri 80/60/20 °C: 136 W
Postojeći članci radijatora su Lipovica SOLAR 600/80- Vis/šir/dub:676/80/80 mm</t>
  </si>
  <si>
    <t>Nabavka članaka aluminijskog radijatora. Članci se montiraju na licu mjesta, na postojeće radijatore, prema prikazu u grafičkom dijelu projekta. 
Min. učin članka pri 80/60/20 °C: 112 W
Postojeći članci radijatora su Lipovica SOLAR 500/80- Vis/šir/dub:576/80/80 mm</t>
  </si>
  <si>
    <t>Prolazni regulacijski ventil za sustave pitke vode. Regulacijski ventil DN 25 za sustave pitke vode.</t>
  </si>
  <si>
    <t>Učenički dom u sklopu Graditeljske škole Čakovec,</t>
  </si>
  <si>
    <t>Športska 1</t>
  </si>
  <si>
    <t>Graditeljska škola Čakovec</t>
  </si>
  <si>
    <t>TROŠKOVNIK GRAĐEVINSKO - OBRTNIČKIH RADOVA</t>
  </si>
  <si>
    <t>016-578</t>
  </si>
  <si>
    <t>1. TEHNIČKI OPIS</t>
  </si>
  <si>
    <t xml:space="preserve">2. TROŠKOVNIK  GRAĐEVINSKO - OBRTNIČKIH  RADOVA </t>
  </si>
  <si>
    <t>3. SHEME VANJSKE PVC STOLARIJE</t>
  </si>
  <si>
    <t>4. SHEME VANJSKE ALU BRAVARIJE</t>
  </si>
  <si>
    <t>1. Troškovnik obuhvaća cjelovitu obnovu.</t>
  </si>
  <si>
    <t>U tom slučaju, djelomična obnova i njeni detalji utvrđuju se pisanim zahtjevom u vidu projektnog zadatka koji potpisuje investitor.</t>
  </si>
  <si>
    <t>3. Ako ponuđeni proizvod nije identičan navedenom u stavci, onda mora odgovarati svim karakteristikama i zahtjevima opisanim uz proizvod naveden u stavci, odnosno mora biti povoljniji od numerički iskazanih parametara. To su kriteriji mjerodavni za ocjenu jednakovrijednosti.</t>
  </si>
  <si>
    <t xml:space="preserve">4. Sve tehničke specifikacije koje se odnose na projektiranje, izračun i izvođenje radova te uporabu proizvoda popračene su izrazom "ili jednakovrijedno", uz uvažavanje sljedećeg redosljeda: 
a) nacionalne norme kojima su prihvaćene europske norme, 
b) europska tehnička odobrenja, 
c) zajedničke tehničke specifikacije, 
d) međunarodne norme, 
e) druge tehničke referentne sustave koje su utvrdila europska normizacijska tijela, ili ako bilo koji od prethodnih ne postoji, na nacionalne norme, nacionalna tehnička odobrenja ili nacionalne tehničke specifikacije koje se odnose na projektiranje, izračun i izvođenje radova te uporabu robe
</t>
  </si>
  <si>
    <t xml:space="preserve">  </t>
  </si>
  <si>
    <t xml:space="preserve">                                 1. TEHNIČKI OPIS</t>
  </si>
  <si>
    <t>1.1. OPIS POSTOJEĆEG STANJA ZGRADE</t>
  </si>
  <si>
    <t>Zgrada se nalazi u Čakovcu, Športska 1, a izgrađena je na k.č.br. 2468/2, k.o. Čakovec, ukupne površine katastarske čestice 4033 m². Prema načinu uporabe zgrada je javne namjene.</t>
  </si>
  <si>
    <t>Predmetna zgrada, ukupne građevinske bruto površine (GBP) 3.399,00 m2, te grijane neto površine (Ak) 2.900,83 m2, sastoji se od od zgrade učeničkog doma, a u prizemlju je direktno, toplom vezom povezan s aneksom u kojem su smješene kuhinja i blagovaonica. Navedeni sklop dio je veće, međusobno namjenski povezane cjeline koju čini zgrada škole, školske radionice, kotlovnica i sportska dvorana. Predmetna građevina je pravokutnog oblika, ima dimenzije 15,10 x 48,42 m (učenički dom), a kuhinja je nešto razvedenijeg tlocrta ukupnih mjera koje iznose 23,06 x 29,46 m. Spomenuta direktna veza ostvarena je preko zajedničkog ulaznog predprostora, prizemnicom tlocrtnih dimenzija 2,42 x 8,52 m. Godina izgradnje je 1975. Pristup zgradi moguć je sa dvije strane; sa sjevera iz smjera glavne ulice (Športska) i s juga, iz smjera graditeljske škole. U skladu s time glavni su ulazi u zgradu smješteni na sjevernu i južnu stranu spomenutog ulaznog predprostora u razini uzdignutoj od okolnog vanjskog terena za dvije stepenice. Vertikalna komunikacija (stubište) također je neposredno prislonjena uz središnji ulazni predprostor. Nekoliko dodatnih, sporednih ulaza vode direktno u prizemne stanove i nalaze se na istočnom, južnom i zapadnom pročelju učeničkog doma. Ukupna visina zgrade od najniže kote terena do gornjeg ruba nadozida iznad završnog ravnog neprohodnog krova doma iznosi oko 16,18 m, a kuhinje 4,85 m, mjereno od kote zaravnatog terena uz zgradu.</t>
  </si>
  <si>
    <t xml:space="preserve">Visina zgrade od kote vanjskog terena s kojeg je moguća intervencija vatrogasaca do kote poda najviše etaže za boravak ljudi iznosi oko 12,15 m. Zgrada učeničkog doma se sastoji od prizemlja i 4 karakteristična kata, dok je aneks prizemnica. U prizemlju učeničkog doma smještene su administrativne, zajedničke prostorije i nekoliko izdvojenih jedinica - stanova za učenike, a na katovima spavaonice orijentirane na zapad, sanitarije (muške i ženske), učionice. U učeničkom domu boravi 168 učenika tokom 11 mjeseci.
Gotovi svi prostori građevine su grijani osim nekoliko hladnih i hlađenih skladišta u sklopu kuhinje. 
Zgrada prema godini izgradnje, prema starosti, tipologiji gradnje i građevinskoj regulativi tog vremena, pripada grupaciji zgrada izgrađenih u periodu od 1970. do 1987. godine. Po karakteristikama vanjske ovojnice karakteristična je za razdoblje gradnje s donesenim prvim propisima o toplinskoj zaštiti, a time i korištenja toplinske zaštite na zgradama. Slojevi konstrukcija definirani u postojećoj dokumentaciji koji odgovaraju stanju utvrđenom na terenu preuzeti su kao stvarno izvedeni. Slojevi konstrukcija koji nisu vidljivi definirani su postojećom dokumentacijom i pretpostavljeni temeljem dosadašnjeg iskustva prema vremenu gradnje zgrade.
</t>
  </si>
  <si>
    <t xml:space="preserve">Osnovno konstruktivno rješenje čine poprečni armiranobetonski zidovi debljine 20 cm i predgotovljene armiranobetonske ploče debljine 16 cm. Vanjski zabat je sendvič konstrukcija od armiranobetonskog zida debljine 20 cm, 5 cm toplinskoizolacijskog materijala i završne obloge od fasadne opeke debljine 12 cm. Uzdužna pročelja zatvaraju ispune od opeke; u prizemlju obostrano ožbukana blok opeka d = 29 cm, a na ostalim etažama dvije stijenke od fasadne opeke d = 12 cm razvaja sloj toplinske izolacije (tervol) d = 6 cm. Međukatna konstrukcija iznad prizemlja poduprta je sistemom uzdužnih i poprečnih greda te je njihov međuprostor iskorišten za instalacije i zatvoren spuštenim stropom.  Rubne betonske grede su vidljive na pročelju. Pod na tlu je izveden kao plivajući s 5 cm zvučnoizolacijskog materijala. Krov je ravni s minimalnim padom od 1 posto prema vodolovnim grlima, završni sloj je hidroizolacijska traka u više slojeva, a ugrađeno je 5 cm toplinskoizolacijskog materijala (tervol). Prozori su od drvenih okvira s dvostrukim izo-staklom 4+6+4 mm. Tokom posljednjih većina prozora je zamijenjena je novima od aluminijskih profila s dvostrukim izo-staklom. Postojeća staklena stijena u blagovaonici prema jugu je od čeličnih profila s dvostrukim izo-staklom. Od Sunca je zaštićena horizontalnim fiksnim brisolejima od aluminijskih lamela.
</t>
  </si>
  <si>
    <t xml:space="preserve">Sastav konstrukcija je isti kao i kod zgrade doma, nosivi sistem je kombinacija ab greda na ab stupovima, a vanjsku ovojnicu čini ista konstrukcija kao uzdužni zidovi nadzemnih etaža učeničkog doma (dva sloja fasadne opeke s 6 cm toplinske izolacije u međuprostoru). Debljina krovne ab ploče iznosi 7 cm, a završni sloj hidroizolacije zaštićen je slojem šljunka kao njezine zaštite.
Tokom zadnjih desetak godina učestalo se javljao problem s vlaženjem stropova zadnje etaže pretpostavka je da navedeni sloj toplinske izolacije, ugrađen prema izvornom projektu, više ne služi svojoj svrsi te je dotrajao (njegova debljina je u proračunu reducirana). 
Sva izvorna stolarija stubišta uključujući i ulazna vrata u međuvremenu je također zamijenjena novom aluminijskom bravarijom.
Velik dio vanjske ovojnice zgrade koji je ostao u izvornom stanju je, zbog starosti, u lošem stanju. To se prvenstveno odnosi na mjestimično oštećenu krovnu konstrukciju i pokrov, toplinskoizolacijsku moć materijala ugrađenog u zidove pročelja te dotrajalu izvornu vanjsku stolariju. U zadnjih nekoliko godina na predmetnoj zgradi provedeno je nekoliko sanacija pri čemu je oko 75 % površine stolarije grijanih prostora zamijenjeno je novom. Veći dio konstrukcija vanjske ovojnice ne zadovoljava uvjete dane Tehničkim propisom o racionalnoj uporabi energije i toplinskoj zaštiti u zgradama (NN 128/15), a toplinski nedostatno izolirana zgrada ne zadovoljava današnje zahtjeve u pogledu racionalne uporabe energije i toplinske zaštite u zgradama. Unapređenje postojećeg stanja je moguće i poželjno jer zbog svega navedenog zgrada ostvaruje velike toplinske gubitke. Ovim projektom omogućuje se unapređenje postojećeg stanja. U svrhu sanacije vanjske ovojnice definirane su mjere za poboljšanje energetske učinkovitosti i smanjenje toplinskih gubitaka.
</t>
  </si>
  <si>
    <t xml:space="preserve">Zgrada je priključena na elektroenergetsku i plinsku mrežu te vodoopskrbu i odvodnju.
Kao energent za grijanje prostora koristi se prirodni plin. Za grijanje učeničkog doma izgrađen je toplovodni sustav radijatorskog grijanja s projektnim temperaturnim režimom 90/70 °C. Priprema ogrjevnog medija za potrebe grijanja učeničkog doma vrši se u plinskoj kotlovnici Graditeljske škole. Ogrjevni medij za potrebe sustava grijanja vodi se toplovodom iz kotlovnice Graditeljske škole u kotlovnicu učeničkog doma. Cijevni razvod izveden je kao dvocijevni, gornji, s horizontalnim razvodom smještenim pod stropom prizemlja. Dobava ogrjevnog medija do potrošača na višim etažama odvija se preko vertikalnog razvoda. Regulacija temperature polaznog voda radijatorskog grijanja vođena je klizno u ovisnosti o vanjskoj temperaturi.
Kao energent za pripremu potrošne tople vode koristi se prirodni plin. Priprema potrošne tople vode vrši se u kotlovnici učeničkog doma. Za potrebe pripreme potrošne tople vode za učenički dom (uključujući kuhinju) instaliran je niskotemperaturni atmosferski plinski kotao proizvod „Viessmann“, tip Vitogas 200-F, nazivne snage 108 kW. Za potrebe centralne pripreme potrošne tople vode instalirana su dva spremnika potrošne tople vode proizvod „Viessmann“, tip Vitocell 100-V, oba volumena 750 litara. Oba spremnika su opremljena ekspanzijskim posudama nazivnih volumena 24 litre te priključcima na recirkulacijski vod.
Prostorije kuhinje, uz radijatorsko grijanje, imaju instaliran sustav prisilne ventilacije s toplozračnim grijanjem, bez sustava povrata topline. U prostorijama kupaonica postoje instalirani odzračni ventilatori, dok se u ostalim prostorima ventilacija odvija prirodnim putem preko prozora.
</t>
  </si>
  <si>
    <t>1.2. Predložene mjere za poboljšanje energetske učinkovitosti</t>
  </si>
  <si>
    <t xml:space="preserve">U svrhu poboljšanja energetske učinkovitosti, izvedba radova na rekonstrukciji vanjske ovojnice zgrade planira se kao rješenje koje se sastoji od sljedećih radova:
-  rekonstrukcije (izvedbe toplinske izolacije) neprohodnih ravnih/kosih krovova s izvedbom hidroizolacije radi sprečavanja nastajanja toplinskih mostova i poboljšanja koeficijenata prolaska topline,
-  rekonstrukcije (izvedbe toplinske izolacije) vanjskih zidova s rješavanem detalja radi sprečavanja nastajanja toplinskih mostova i poboljšanja koeficijenata prolaska topline,
- rekonstrukcije zidova i stropova lođa radi sprečavanja linijskih toplinskih mostova,
-  rekonstrukcije (izvedbe toplinske izolacije) stropa iznad vanjskog prostora s rješavanjem detalja radi sprečavanja nastajanja toplinskih mostova i poboljšanja koeficijenata prolaska topline,
- djelomične rekonstrukcije ostakljenih konstrukcija (zamjene vanjske stolarije) grijanih prostora,
</t>
  </si>
  <si>
    <t xml:space="preserve">Radovima iz glavnog projekta godišnja potrebna toplinska energija za grijanje zgrade za stvarne klimatske podatke u odnosu na postojeće stanje smanjuje se za 316.652,00 kWh/a, odnosno za 70 %. Sadašnja godišnja potrebna toplinska energija za grijanje zgrade iznosi QHnd=454.010,00 kWh/a, a nakon izvedenih radova smanjuje se na QHnd=137.358,00 kWh/a.
Specifična godišnja potrebna toplinska energija za grijanje za referentne klimatske podatke sa 
Q''H,nd,ref = 160,25 kWh/m2,a smanjila se na Q''H,nd,ref = 49,46 kWh/m2a. Prema proračunu godišnje potrebne toplinske energije nakon provedbe energetske obnove, zgradu je moguće certificirati u energetski razred B (rubno prema C).
Napomena: navedena godišnja potrebna toplinska energija se može razlikovati od godišnje potrebne toplinske energije izračunate u važećem energetskom certifikatu, zbog promjena nastalih u relevantnoj tehničkoj regulativi te zbog novoutvrđenog postojećeg stanja prilikom izlaska na teren.
</t>
  </si>
  <si>
    <t>Navedenim radovima, za koje prema članku 5. Pravilnika o jednostavnim i drugim građevinama i radovima (NN 79/14, 41/15, 75/15) nije potreban akt kojim se odobrava građenje, poboljšavaju se svojstva zgrade u pogledu temeljnog zahtjeva racionalne uporabe energije i toplinske zaštite u zgradama.</t>
  </si>
  <si>
    <t>Glavni projekt energetske obnove i pripadajući troškovnik temelje se na obavljenom uvidu na postojećoj zgradi. Slojevi konstrukcija definirani u postojećoj projektnoj tehničkoj dokumentaciji preuzeti su kao stvarno izvedeni. Nevidljivi slojevi konstrukcija, koji nisu definirani postojećom dokumentacijom, pretpostavljeni su temeljem dosadašnjeg iskustva prema vremenu gradnje zgrade. Prije izvedbe potrebno je izvršiti detaljni uvid na licu mjesta te utvrditi slojeve konstrukcije vizualnim ispitivanjem i otvaranjem konstrukcija koje se rekonstruiraju.</t>
  </si>
  <si>
    <t xml:space="preserve">Grafički dio (nacrti), tekstualni dio (opći i tehnički), Projekt racionalne uporabe energije i toplinske zaštite zgrade, kao i Program kontrole i osiguranja kvalitete dijelovi su arhitektonskog glavnog projekta, koji zajedno s pripadajućim troškovnikom čine cjelinu projekta energetske obnove zgrade. Projektom energetske obnove dani su osnovni detalji izvedbe. </t>
  </si>
  <si>
    <t>U fazi izvedbe, zbog činjenice da se radi o obnovi (rekonstrukciji), a ne izgradnji nove zgrade, bit će potrebna dodatna razrada detalja izvedbe u suradnji s izvođačem radova, te ukoliko se nakon uklanjanja pojedinih slojeva i uvida u postojeće slojeve i stanje konstrukcije utvrdi odstupanje odnosno različitost u odnosu na postojeće stanje prikazano projektom obnove, potrebno je napraviti reviziju glavnog projekta. U slučaju nužnosti odstupanja od glavnog projekta prilikom izvođenja radova potrebno je izraditi izmjene i dopune glavnog projekta.</t>
  </si>
  <si>
    <t>Odgovarajućim upisom u građevinski dnevnik potrebno je verificirati projektno rješenje ili po potrebi izvršiti korekciju, te ukoliko je potrebno, a ovisno o postojećem stanju konstrukcije, prije izvedbe ETICS sustava, napraviti statičku provjeru vanjskih zidova koja mora biti odobrena od strane inženjera konstrukcije i nadzornog inženjera.</t>
  </si>
  <si>
    <t xml:space="preserve">Izvođač je dužan proučiti sve gore navedene dijelove projekta, te u slučaju nejasnoća ili eventualnih odstupanja od stvarnog stanja na terenu tražiti mišljenje projektanta i nadzornog inženjera. Prilikom izvođenja radova treba paziti da svi detalji budu riješeni u skladu s Tehničkim propisom o racionalnoj uporabi energije i toplinskoj zaštiti u zgradama (NN 128/15). </t>
  </si>
  <si>
    <t>1.2.1. REKONSTRUKCIJA (IZVEDBA TOPLINSKE IZOLACIJE) NEPROHODNOG RAVNOG/KOSOG KROVA S IZVEDBOM HIDROIZOLACIJE</t>
  </si>
  <si>
    <t>Krovna konstrukcija na obje zgrade je izrađena kao ravni neprohodni krov. Iznimka je vrlo mali dio krovne površine izveden kao kosi krov koji štiti prostor stubišta. Tijekom korištenja građevine nije bilo sanacijskih zahvata na krovu, spojevi s postojećim vodolovnim grlima nisu više vodonepropusni dok su na hidroizolaciji vidljiva mnoga oštećenja manjih i većih razmjera. Iz navedenih razloga, budući da se sloj toplinske izolacije više ne smatra djelotvornim, a beton za pad iznad njega neminovno oštećenim, propisuje se sanacija krova uz obaveznu prethodnu demontažu svih postojećih slojeva iznad nosive konstrukcije.</t>
  </si>
  <si>
    <t xml:space="preserve">Predlaže se rekonstrukcija ravnog krova na način da se iznad pripremljene podloge postojeće krovne ab ploče izvede novi sloj betona za pad, na njega postavi sloj parne brane te iznad nje izvede sloj toplinske izolacije postavom ploča krovne mineralne vune debljine 20 cm i izvede nova hidroizolacija na bazi TPO. Mineralna vuna postavlja se u dva sloja pri čemu se tvrđi sloj manje debljine (8 cm) postavlja s gornje strane. Tako izvedenni slojevi prikladni su i za (povremeno) prohodne krovove. U sklopu navedenih radova isvest će se i toplinska sanacija rubnih nadozida krova, izvedbom priključaka na vertikalne konstrukcije zidova uključujući prekid toplinskih mostova te izvedbu limenih opšava, spojeva, okapnica. Time bi se spriječile građevinske štete uzrokovane eventualnim propuštanjem oborinskih voda.
Neprohodni ravni krov iznad kuhinje izvodi se na isti način istim sastavom slojeva ali s dodatkom nasipa šljunka. 
Koeficijent prolaska topline ravnog krova nakon radova rekonstrukcije iznosio bi U = 0,19 W/m2K čime bi zadovoljio tehničke uvjete Fonda za zaštitu okoliša i energetsku učinkovitost (2015) i bio manji od dozvoljenog koeficijenta prolaska topline, koji za ravni krov iznosi Umax = 0,20 W/m2K.
</t>
  </si>
  <si>
    <t>1.2.2. REKONSTRUKCIJA (IZVEDBA TOPLINSKE IZOLACIJE) VANJSKIH ZIDOVA PROČELJA I LOĐA</t>
  </si>
  <si>
    <t>Postojeći vanjski poprečni zidovi izvedeni su od armiranog betona, kao i nosiva međukatna konstrukcija. Debljina nosivog sistema od poprečnih armiranobetonskih zidova pa tako i zabata iznosi 20 cm, a nosivog dijela uzdužnih zidova pročelja od opeke (tj. sistema parapeta i nadvoja iznad otvora) iznosi 30 cm. Zidovi su ožbukani iznutra, a izvana ostaje vidljiv sloj fasadne opeke, osim u prizemlju gdje su zidovi obostrano ožbukani. U toplinsku ovojnicu zgrade ubrajamo i zidove stubišta, građenih od izvana neožbukanog armiranog betona debljine 20 cm. Bočni zidovi lođe predstavljaju nastavak poprečnih zidova stana d = 20 cm koji izbijaju jednom stranom u vanjski prostor (lođe), a s unutrašnje strane obrađeni su produžnom žbukom.
Navedene konstrukcije vanjskih zidova ne zadovoljavaju minimalne zahtjeve u pogledu racionalne uporabe energije i toplinske zaštite u zgradama i rezultiraju lošim energetskim svojstvima zgrade, te se pri obnovi pročelja predlaže rekonstrukcija uz izvedbu ETICS sustava toplinske izolacije bazirane na mineralnoj vuni. U prednjoj razini pročelja nalaže se postava mineralne vune debljine 14 cm. U uvučenim dijelovima pročelja tj. bočni zidovi u lođama oblažu se mineralnom vunom debljine 8 cm zbog smanjenih prostornih mogućnosti jer se toplinska izolacija izravno sudara sa postojećim prozorskim profilima na rubovima fasadnih otvora. Prilikom izvođenja radova potrebno je obraditi i toplinski izolirati špalete otvora sa slojem toplinske izolacije od grafitnog ekspandiranog polistirena debljine minimalno 2 cm, kako bi se smanjio utjecaj toplinskih mostova. To vrijedi za otvore u kojima ostaje postojeća, nedavno obnovljena stolarija na pozicijama uvučenim unutar dimenzije postojećeg zida. Budući da se nova stolarija otvora predviđa ugraditi na poziciju točno na vanjski rub postojećeg otvora (vanjski rub unutar dimenzije postojećeg zida = unutarnji rub neposredno uz novi sloj toplinske izolacije zida), preklapanjem mineralne vune preko profila prozora dobiva se željeni kontakt i prekid toplinskog mosta na kontaktu nove stolarije s ugradbenim otvorom, tako da na spojevima s novom stolarijom nije potrebna dodatna obrada špaleta koristeći grafitni EPS. Podgledi ploča lođa izolirat će se mineralnom vunom d = 8 cm radi prekida utjecaja linijskih gubitaka. Podgled i gornja površina strehe iznad ulaza oblažu se također mineralnom vunom debljine 8 cm. Podnožje zidova u doticaju s podom (sokl) izolirat će se pločama od ekstrudiranog polistirena (XPS) u visni 40 cm od poda i debljinom sloja identičnom mineralnoj vuni, tj. 14 cm. Sve izolirane površine moraju s vanjske strane biti ožbukane slojem polimercementne žbuke na mrežici i završnim slojem tankoslojne silikatne žbuke odn. teraplast žbuke u predjelu podnožja uz vanjski teren i podnožja zidova na loggiama.</t>
  </si>
  <si>
    <t xml:space="preserve">Koeficijenti prolaska topline vanjskih zidova nakon radova rekonstrukcije zadovoljavaju današnje propise i manji su od maksimalno dozvoljenog koeficijenta prolaska topline, koji za vanjske zidove iznosi Umax = 0,30 W/m2K, osim bočnih zidova u lođama na kojima se samo iznimno iz tehničkih razloga ne može izvesti toplinska izolacija veće debljine.
Prilikom izvođenja radova treba paziti da svi detalji budu riješeni u skladu s Tehničkim propisom o racionalnoj uporabi energije i toplinskoj zaštiti u zgradama (NN 128/15).
Prema proračunu navedeni koeficijenti prolaska topline vanjskih zidova nakon radova rekonstrukcije iznosili bi U = 0,21 W/m2K, U = 0,22 W/m2K, U = 0,23 W/m2K i U = 0,24 W/m2K kako bi zadovoljili tehničke uvjete Fonda za zaštitu okoliša i energetsku učinkovitost i bili manji od dozvoljenog koeficijenta prolaza topline, koji za vanjske zidove iznosi Umax = 0,25 W/m2K.
</t>
  </si>
  <si>
    <t>1.2.3. REKONSTRUKCIJA (IZVEDBA TOPLINSKE IZOLACIJE) STROPA IZNAD  VANJSKOG PROSTORA</t>
  </si>
  <si>
    <t xml:space="preserve">Izvedba toplinske izolacije podgleda grijanih prostora prema grijanim dijelovima koji se nalaze na 1. katu izvodi se montažom toplinske izolacije na bazi mineralne (kamene) vune (λ=0,35 W/mK) debljine 16 cm. Kao i sve vanjske zidne površine, podgled je ožbukan slojem polimercementne žbuke na mrežici sa završnim slojem tankoslojne silikatne žbuke.
Koeficijent prolaska topline stropa iznad vanjskog prostora nakon radova rekonstrukcije iznosio bi U=0,20 W/m2K, tako da bi zadovoljio tehničke uvjete Fonda za zaštitu okoliša i energetsku učinkovitost i bio bi manji od dozvoljenog koeficijenta prolaska topline, koji za ploču prema vanjskom prostoru iznosi Umax = 0,20 W/m2K.
</t>
  </si>
  <si>
    <t>1.2.4. DJELOMIČNA REKONSTRUKCIJA OSTAKLJENIH KONSTRUKCIJA (ZAMJENA IZVORNE VANJSKE STOLARIJE) GRIJANIH PROSTORA</t>
  </si>
  <si>
    <t xml:space="preserve">Izvorna drvena i metalna vanjska stolarija grijanih prostora je dotrajala, a svojim fizikalnim svojstvima i načinom izvedbe iz perioda gradnje u koje ubrajamo prozore učeničkog doma u prizemlju kao i staklene stijene, prozore kuhinje te vrata prema gospodarskom dvorištu, ne zadovoljavaju temeljne zahtjeve koji se na njih postavljaju kao elemente ovojnice zgrade te se predviđa njihova rekonstrukcija.
Postojeća vanjska stolarija učeničkog doma sastoji se od prozora na parapetu od blok opeke kao i stijena i vrata u punoj visini etaže. Prozori su drveni s izo staklom, bez roleta. Gornji priključak ostvaruje se pričvršćenjem stolarije za ab nadvoj. Postojeća stolarija kuhinjskog aneksa u pravilu je metalne izvedbe, pri čemu je njezin dio već zamijenjen novom aluminijskom stolarijom.
Ovim projektom propisuje se zamjena izvornih drvenih prozora i vrata učeničkog doma i čeličnih stijena, prozora, vrata kao i postojećih drvenih prozora i vrata kuhinje, izvesti ugradnjom nove PVC stolarije, a jednim dijelom kod kuhinje i ugradnjom aluminijske bravarije. Predviđa se ostakljenje s dvostrukim izo staklom, jedno staklo niskoemisivno, a ispuna između stakala argonom. Opisana mjera predviđa se u potpunom broju tj. izvodi se zamjena svih elemenata za zatvaranje otvora koji su ostali u izvornom stanju i nisu u zadnje vrijeme bili obnovljeni.  Propisani koeficijent prolaska topline za staklo iznosi Ug=1,10 W/m2K, faktor g &lt; 0,50 tako da bi koeficijent prolaska topline za cijeli prozor iznosio Uw≤1,30 W/m2K, odn. za ostakljena vrata Ud≤1,40 W/m2K  kako bi zadovoljili tehničke uvjete Fonda za zaštitu okoliša i energetsku učinkovitost i bili manji od dozvoljenog koeficijenta prolaza topline, koji za ostakljene konstrukcije grijanih prostora iznosi Umax = 1,40 W/m2K.
</t>
  </si>
  <si>
    <t xml:space="preserve">Projektom propisani koeficijent prolaska topline za puna vrata iznosi Uw≤1,40 W/m2K kako bi zadovoljili tehničke uvjete Fonda za zaštitu okoliša i energetsku učinkovitost i bili manji od dozvoljenog koeficijenta prolaza topline, koji za pune konstrukcije grijanih stambenih prostora iznosi Umax = 2,00 W/m2K.
Prilikom ugradnje novih prozora ne propisuje se ugradnja novih roleta sa kutijom.
Pri izmjeni prozora nužno je poštivati postojeći raster izvorne stolarije, a boju i detalje (koje treba uskladiti s postojećim) definirano je glavnim projektom. 
Prilikom ugradnje novih prozora obavezno je pridržavati se RAL smjernica za ugradnju.
</t>
  </si>
  <si>
    <t>1.3. ZAŠTITA OD POŽARA</t>
  </si>
  <si>
    <t xml:space="preserve">Zgrada prema Pravilniku o otpornosti na požar i drugim zahtjevima koji građevine moraju zadovoljiti u slučaju požara (NN 29/13) pripada podskupini 5 (ZPS 5) za koje je propisano sljedeće:
- Pročelja – toplinski kontaktni sustav pročelja:
- klasificirani sustav: klasa gorivosti B-d1,
  odnosno – klasificirane komponente: 
- pokrovni sloj: klasa gorivosti B–d1
- izolacijski sloj: klasa gorivosti A2
- Krovovi  – ravni krovovi :
- gornji sloj od najmanje 5 cm šljunka ili istovrijednog materijala
- izolacijski sloj (hidroizolacija) D
- toplinska izolacija  B
Ili:
- izolacijski sloj BKROV (t1)
- toplinska izolacija  B
- Krovovi  – kosi krovovi :
- pokrov A2
- krovna ljepenka i folije E
- krovna konstrukcija A2
- toplinska izolacija klasa gorivosti A2
</t>
  </si>
  <si>
    <t xml:space="preserve">Kako se radi o rekonstrukciji, a ne izgradnji nove zgrade, koja je građena 70-tih godina prošlog stoljeća, nije moguće u potpunosti udovoljiti današnjim požarnim propisima koji su stroži u odnosu na požarne propise koji su bili na snazi za vrijeme izgradnje zgrade i istovremeno poboljšati energetska svojstva zgrade a da se dodatno ne opterećuje postojeća konstrukcija i da se istovremeno ne pogoršaju ostali temeljni zahtjevi za zgradu. 
Iz tog razloga se na neprohodnim ravnim/kosim krovnim površinama sa novim završnim slojem hidroizolacije od traka na bazi TPO, jednim dijelom, tj. samo kod krova učeničkog doma izvodi bez završnog pokrova šljunkom ili nekim drugim materijalom istih karakteristika. Prema odluci i nalogu nadzornog inženjera, ukoliko se pokaže neophodnim zadovoljiti današnje požarne propise, potrebno je izraditi izmjene i dopune glavnog projekta.
</t>
  </si>
  <si>
    <t>Klasifikacija materijala prema gorivosti određena je normama HRN EN 13501-1 i HRN EN 13501-5, dok se ispitivanja vrše prema hrvatskim normama (HRN) koje se odnose na ispitivanje otpornosti na požar, a koje su navedene Pravilnikom i prema ETAG 004, 03/00, 06/08.</t>
  </si>
  <si>
    <t>1.4. ODRŽAVANJE I KORIŠTENJE GRAĐEVINE</t>
  </si>
  <si>
    <t>Prema Zakonu o građenju (NN 153/13) vlasnik, odnosno suvlasnici zgrade odgovorni su za njezino održavanje, te su dužni osigurati održavanje građevine tako da se tijekom njezina trajanja očuvaju i unaprjeđuju temeljni zahtjevi za građevinu sukladno Pravilniku o održavanju građevina NN 122/14, prema Zakonu o gradnji NN 153/13. Nakon energetske obnove, odnosno rekonstrukcije zgrade ovlaštena osoba za poslove upravljanja zgradama dužna je pratiti stanje zgrade, vršiti redovite godišnje preglede svih njezinih dijelova, preventivno djelovati radi očuvanja temeljnih zahtjeva za građevinu, te u slučaju oštećenja poduzeti mjere za otklanjanje i sanaciju oštećenih dijelova.</t>
  </si>
  <si>
    <t>Budući da u zgradi ne postoji sustav mehaničke ventilacije, potrebno je prostorije prozračivati prirodnim putem. Sukladno Tehničkom propisu o racionalnoj uporabi energije i toplinskoj zaštiti u zgradama NN 128/15 u prostorijama je potrebno osigurati najmanje 0,5 h-1 izmjena unutarnjeg zraka s vanjskim zrakom. Također, u pojedinim dijelovima zgrade potrebno je osigurati i veći broj izmjena zraka ako je to potrebno kako se ne bi ugrozila higijena i zdravlje ljudi ili zbog uporabe uređaja za grijanje i/ili kuhanje s otvorenim plamenom.</t>
  </si>
  <si>
    <t>Najčešća metoda prirodnog prozračivanja je dugotrajno prozračivanje otvaranjem prozora u poluotvoren položaj. Takvim načinom prozračivanja, osigurava se od 1-4 h-1 izmjena zraka što zimi ima za posljedicu veće gubitke toplinske energije. Zbog toga je prostor potrebno prozračivati kratkotrajno i intenzivno, potpunim otvaranjem prozora u jednakim intervalima, npr. svaka 3-4 sata na 5-10 min, ovisno o broju i smještaju otvora.</t>
  </si>
  <si>
    <t>1.5. PREPORUKA PROJEKTANTA</t>
  </si>
  <si>
    <t xml:space="preserve">Preporuka projektanta je izvođenje cjelovitog rješenja energetske obnove zgrade iz sljedećih razloga: 
1. tehnički ispravno izvođenje detalja,
2. tehnički ispravan redoslijed izvođenja radova,
3. suzbijanje selektivnih intervencija na pročeljima zgrade,
4. zaštita arhitektonskog djela u smislu estetske i tehničke cjelovitosti oblikovanja, 
5. očuvanje i unapređenje bitnih zahtjeva građevine,
6. ušteda sredstava i vremena (u slučaju fazne gradnje pojedini radovi se umnožavaju, kao što su postava skele, limarski radovi i sl.),
7. ostvarivanje tržišnih popusta (cijena pojedinačnog proizvoda manja je što je količina veća),
8. integralna rješenja podupiru se bespovratnim sredstvima Ministarstva graditeljstva i prostornog uređenja.
</t>
  </si>
  <si>
    <t xml:space="preserve">U slučaju nužnosti odstupanja od glavnog projekta prilikom izvođenja radova potrebno je izraditi izmjene i dopune glavnog projekta te ih uskladiti zahtjevima suvlasnika sukladno pravilima dobrog zanata i inženjerske etike. 
</t>
  </si>
  <si>
    <t xml:space="preserve">U slučaju fazne izgradnje predlaže se tehnički ispravan slijed radova i to:
1. rekonstrukcija ostakljenih konstrukcija vanjske ovojnice grijanih i negrijanih prostora,
2. rekonstrukcija kosog krova i ravnih prohodnih krovova terasa/lođa, 
3. rekonstrukcija stropa iznad vanjskih prostora,
4. rekonstrukcija zidova pročelja.
</t>
  </si>
  <si>
    <t>TROŠKOVNIK  GRAĐEVINSKO - OBRTNIČKIH RADOVA
(sa zamjenom stolarije)</t>
  </si>
  <si>
    <t xml:space="preserve">REKAPITULACIJA GRAĐEVINSKO - OBRTNIČKIH RADOVA </t>
  </si>
  <si>
    <t>GRAĐEVINSKI RADOVI</t>
  </si>
  <si>
    <t>A.I.</t>
  </si>
  <si>
    <t>PRIPREMNI RADOVI I SKELA ukupno</t>
  </si>
  <si>
    <t>A.II.</t>
  </si>
  <si>
    <t>RUŠENJA I DEMONTAŽE ukupno</t>
  </si>
  <si>
    <t>A.III.</t>
  </si>
  <si>
    <t>ZIDARSKI RADOVI ukupno</t>
  </si>
  <si>
    <t>A.IV.</t>
  </si>
  <si>
    <t xml:space="preserve">IZOLATERSKI RADOVI ukupno </t>
  </si>
  <si>
    <t>GRAĐEVINSKI RADOVI UKUPNO:</t>
  </si>
  <si>
    <t xml:space="preserve">OBRTNIČKI RADOVI </t>
  </si>
  <si>
    <t>B.I.</t>
  </si>
  <si>
    <t>LIMARSKI RADOVI ukupno</t>
  </si>
  <si>
    <t>B.II.</t>
  </si>
  <si>
    <t>VANJSKA PVC STOLARIJA grijanih prostora ukupno</t>
  </si>
  <si>
    <t>B.III.</t>
  </si>
  <si>
    <t>VANJSKA ALU BRAVARIJAI ukupno</t>
  </si>
  <si>
    <t>B.IV.</t>
  </si>
  <si>
    <t>BRAVARSKI RADOVI ukupno</t>
  </si>
  <si>
    <t>B.V.</t>
  </si>
  <si>
    <t>ZAVRŠNI ZIDARSK0 - FASADERSKI RADOVI ukupno</t>
  </si>
  <si>
    <t>B.VI.</t>
  </si>
  <si>
    <t>SOBOSLIKARSKO - LIČILAČKI RADOVI ukupno</t>
  </si>
  <si>
    <t>OBRTNIČKI RADOVI UKUPNO:</t>
  </si>
  <si>
    <t>A+B UKUPNO:</t>
  </si>
  <si>
    <t xml:space="preserve">OPĆI UVJETI </t>
  </si>
  <si>
    <t>OPĆI  OPIS  UZ  TROŠKOVNIK</t>
  </si>
  <si>
    <t>1. Glavni projekt energetske obnove i pripadajući troškovnik temelje se na obavljenom uvidu na postojećoj zgradi. Slojevi konstrukcija definirani u postojećoj projektnoj tehničkoj dokumentaciji preuzeti su kao stvarno izvedeni. Nevidljivi slojevi konstrukcija, koji nisu definirani postojećom dokumentacijom, pretpostavljeni su temeljem dosadašnjeg iskustva prema vremenu gradnje zgrade. Prije izvedbe potrebno je izvršiti detaljni uvid na licu mjesta te utvrditi slojeve konstrukcije vizualnim ispitivanjem i otvaranjem konstrukcija koje se rekonstruiraju.</t>
  </si>
  <si>
    <t xml:space="preserve">2. Projekt je napravljen na temelju pravila dobrog zanata i preporuke o cjelovitoj obnovi koju podupire Fond za energetsku učinkovitost. Projekt će se u smislu cjelovite obnove adaptirati na zahtjeve investitora uz poštivanje ispravnog redoslijeda radova kako bi se tehnički organizirale FAZE koje u konačnici vode cjelovitom rješenju.                                 </t>
  </si>
  <si>
    <t xml:space="preserve">3. Grafički dio (nacrti), tekstualni dio (opći i tehnički), Projekt racionalne uporabe energije i toplinske zaštite zgrade, kao i Program kontrole i osiguranja kvalitete dijelovi su arhitektonskog glavnog projekta, koji zajedno s pripadajućim troškovnikom čine cjelinu projekta energetske obnove zgrade. Projektom energetske obnove dani su osnovni detalji izvedbe. </t>
  </si>
  <si>
    <t>4. U fazi izvedbe, zbog činjenice da se radi o obnovi (rekonstrukciji), a ne izgradnji nove zgrade, bit će potrebna dodatna razrada detalja izvedbe u suradnji s izvođačem radova, te ukoliko se nakon uklanjanja pojedinih slojeva i uvida u postojeće slojeve i stanje konstrukcije utvrdi odstupanje odnosno različitost u odnosu na postojeće stanje prikazano projektom obnove, potrebno je napraviti reviziju glavnog projekta. U slučaju nužnosti odstupanja od glavnog projekta prilikom izvođenja radova potrebno je izraditi izmjene i dopune glavnog projekta.</t>
  </si>
  <si>
    <t>5. Također je potrebno, prije izvedbe ETICS sustava, napraviti statičku provjeru vanjskih zidova koja mora biti odobrena od strane inženjera konstrukcije i nadzornog inženjera. Odgovarajućim upisom u građevinski dnevnik potrebno je verificirati projektno rješenje ili po potrebi izvršiti korekciju. Izvođač je dužan proučiti sve gore navedene dijelove projekta, te u slučaju nejasnoća ili eventualnih odstupanja od stvarnog stanja na terenu tražiti mišljenje projektanta i nadzornog inženjera.</t>
  </si>
  <si>
    <t>6. Izvođač je dužan proučiti sve gore navedene dijelove projekta, te u slučaju nejasnoća ili eventualnih odstupanja od stvarnog stanja na terenu tražiti mišljenje projektanta i nadzornog inženjera. Prije početka radova izvođač je obavezan kontrolirati na postojećoj zgradi sve potrebne mjere za svoj rad. Prilikom izvođenja radova treba paziti da svi detalji budu riješeni u skladu s Tehničkim propisom o racionalnoj uporabi energije i toplinskoj zaštiti u zgradama.</t>
  </si>
  <si>
    <t>7. Preporuka projektanta je izvođenje cjelovitog rješenja energetske obnove zgrade iz sljedećih razloga: 
1. tehnički ispravno izvođenje detalja,
2. tehnički ispravan redoslijed izvođenja radova,
3. suzbijanje selektivnih intervencija na pročeljima zgrade,
4. zaštita arhitektonskog djela u smislu estetske i tehničke cjelovitosti oblikovanja, 
5. očuvanje i unapređenje bitnih zahtjeva građevine,
6. ušteda sredstava i vremena (u slučaju fazne gradnje pojedini radovi se umnožavaju, kao što su postava skele, limarski radovi i sl.),
7. ostvarivanje tržišnih popusta (cijena pojedinačnog proizvoda manja je što je količina veća),
8. integralna rješenja podupiru se bespovratnim sredstvima Fonda za zaštitu okoliša i energetsku učinkovitost.
U slučaju nužnosti odstupanja od glavnog projekta prilikom izvođenja radova potrebno je izraditi izmjene i dopune glavnog projekta te ih uskladiti zahtjevima suvlasnika sukladno pravilima dobrog zanata i inženjerske etike. 
U slučaju fazne izgradnje predlaže se tehnički ispravan slijed radova i to:
1. rekonstrukcija ostakljenih konstrukcija vanjske ovojnice grijanih prostora, 
2. rekonstrukcija ostakljenih konstrukcija vanjske ovojnice negrijanih prostora, 
3. rekonstrukcija ravnog neprohodnog krova, 
4. rekonstrukcija stropa iznad negrijanih prostorija,
5. rekonstrukcija zidova pročelja.
Faznost izvedbe moguće je dogovoriti i prema grupama radova, a u odnosu na cijenu izvedbe koja je u cjelovitom rješenju iskazana kao ukupna cijena radova. Investitor je na temelju te cijene upoznat s ukupnom investicijom te je može planirati prema financijskim mogućnostima.</t>
  </si>
  <si>
    <t>8. Za eventualne promjene pojedinih projektnih rješenja u svrhu ekonomičnosti izvedbe, izvođač je dužan o svom trošku izraditi kompletnu izvedbenu dokumentaciju promijenjenog dijela i dati na odobrenje glavnom projektantu i nadzornom inženjeru. Pod kompletnom izradom dokumentacije smatra se izrada izmjena i dopuna u smislu iskaza FAZA izvedbe i provodi se kroz troškovnički opis.</t>
  </si>
  <si>
    <r>
      <t xml:space="preserve">9. Izvođač će se pridržavati svih važećih zakona i propisa i to: </t>
    </r>
    <r>
      <rPr>
        <i/>
        <sz val="10"/>
        <rFont val="Calibri"/>
        <family val="2"/>
        <charset val="238"/>
      </rPr>
      <t>Zakona o prostornom uređenju (NN 153/13), Zakona o gradnji (NN 153/13), Zakona o građevinskoj inspekciji (NN 153/13), Zakona o zaštiti na radu (NN 71/14, 118/14), Zakon o zaštiti od buke (NN 30/09, 55/13, 153/13), Zakon o zaštiti od požara (NN 92/10),</t>
    </r>
    <r>
      <rPr>
        <sz val="10"/>
        <rFont val="Calibri"/>
        <family val="2"/>
        <charset val="238"/>
      </rPr>
      <t xml:space="preserve"> svih pravilnika koji iz tih zakona proizlaze, kao i svih drugih zakona iz područja gradnje, tehničkih propisa, priznatih tehničkih pravila i hrvatskih normi (HRN).</t>
    </r>
  </si>
  <si>
    <t>10. Izvođač će prilikom uvođenja u posao preuzeti nekretninu i obavijestiti nadležne službe o otvaranju gradilišta i početku radova. Od tog trenutka pa do primopredaje zgrade, izvođač je odgovoran za stvari i osobe koje se nalaze unutar gradilišta. Od ulaska na gradilište izvođač je obavezan voditi građevinski dnevnik u kojem bilježi opis radnih procesa i građevinsku knjigu u kojoj bilježi i dokumentira mjerenja, sve faze izvršenog posla prema stavkama troškovnika i projektu. Izvođač će na gradilištu čuvati građevnu dozvolu ukoliko je to zakonom određeno, glavni i izvedbeni projekt i dati ih na uvid ovlaštenim inspekcijskim službama.</t>
  </si>
  <si>
    <t>11. Izvođač će ugraditi materijal kakav je projektom predviđen i atestiran prema hrvatskim normama, ili prema drugim priznatim jednakovrijednim standardima. Sve radove izvesti će od kvalitetnog materijala prema opisu, detaljima, pismenim naređenjima, ali sve u okviru ponuđene jedinične cijene. Svi nekvalitetni radovi imaju se otkloniti i zamijeniti ispravnima, bez bilo kakve odštete od strane investitora.</t>
  </si>
  <si>
    <r>
      <t xml:space="preserve">12. Klasifikacija materijala prema gorivosti određena je normama </t>
    </r>
    <r>
      <rPr>
        <i/>
        <sz val="10"/>
        <rFont val="Calibri"/>
        <family val="2"/>
        <charset val="238"/>
      </rPr>
      <t xml:space="preserve">HRN EN 13501-1 </t>
    </r>
    <r>
      <rPr>
        <sz val="10"/>
        <rFont val="Calibri"/>
        <family val="2"/>
        <charset val="238"/>
      </rPr>
      <t xml:space="preserve">i </t>
    </r>
    <r>
      <rPr>
        <i/>
        <sz val="10"/>
        <rFont val="Calibri"/>
        <family val="2"/>
        <charset val="238"/>
      </rPr>
      <t>HRN EN 13501-5</t>
    </r>
    <r>
      <rPr>
        <sz val="10"/>
        <rFont val="Calibri"/>
        <family val="2"/>
        <charset val="238"/>
      </rPr>
      <t xml:space="preserve">, dok se ispitivanja vrše prema hrvatskim normama (HRN) koje se odnose na ispitivanju otpornosti na požar, a koje su navedene Pravilnikom i prema </t>
    </r>
    <r>
      <rPr>
        <i/>
        <sz val="10"/>
        <rFont val="Calibri"/>
        <family val="2"/>
        <charset val="238"/>
      </rPr>
      <t xml:space="preserve">ETAG 004, 03/00, 06/08,  </t>
    </r>
    <r>
      <rPr>
        <sz val="10"/>
        <rFont val="Calibri"/>
        <family val="2"/>
        <charset val="238"/>
      </rPr>
      <t xml:space="preserve">ili prema drugim priznatim jednakovrijednim standardima. </t>
    </r>
  </si>
  <si>
    <t>13. Izvođač će prema projektom određenom planu ispitivanja materijala, kontrolirati ugrađeni konstruktivni materijal.</t>
  </si>
  <si>
    <t>14. Za instalacijske sustave izvođač će, osim atesta o kvaliteti ugrađenih materijala, dati i ateste za instalacijske sustave. Izvođač će naročitu pažnju posvetiti usklađenju građevinskih i instalaterskih nacrta i radova. Ukoliko ustanovi razlike u mjerama, nedostatke ili neusklađenost dužan je o tome pravovremeno obavijestiti nadzornog inženjera.</t>
  </si>
  <si>
    <t>15. Izvođač je dužan prije narudžbe pojedinih materijala dostaviti projektantu uzorke radi odabira vrste, kvalitete i finalne obrade istih.</t>
  </si>
  <si>
    <t>16. Pojedine stavke ovog troškovnika investitor i projektant imaju pravo prije početka radova izmijeniti ili dopuniti kroz troškovnik, sheme i detalje koji čine jednu cjelinu, a međusobno se nadopunjuju. Promjene pojedinih stavki ili detalja moguće je samo uz prethodno odobrenje projektanta i/ili nadzornog inženjera.</t>
  </si>
  <si>
    <t>17. Izvođač je dužan ponuditi sve stavke po opisu troškovnika, a eventualne alternative posebno opisati i izdvojiti. Promjene pojedinih stavki djelomično ili u cijelosti moguće je samo uz prethodno odobrenje projektanta ili nadzornog inženjera.</t>
  </si>
  <si>
    <t>18. Ukoliko je tekst pojedinih stavki nepotpun ili nejasan, kod nuđenja, izvedbe i obračuna je mjerodavno uputstvo projektanta i proizvođača.</t>
  </si>
  <si>
    <t>19. Glavni izvođač je u okviru ugovorene cijene dužan izvršiti koordinaciju radova svih kooperanata tako da omogući kontinuirano odvijanje posla i zaštitu već izvedenih radova. Opći uvjeti se odnose i na radove kooperanata, te je zbog toga potrebno da izvođač ugovara radove s kooperantima u smislu ovih općih uvjeta.</t>
  </si>
  <si>
    <t>20. Sva oštećenja nastala tijekom građenja na vlastitim ili tuđim radovima otkloniti će izvođač o svom trošku.</t>
  </si>
  <si>
    <t>21. Izvođač će, u okviru ugovorene cijene, osigurati gradilište od djelovanja više sile i krađe.</t>
  </si>
  <si>
    <t xml:space="preserve">22. Sav rad i materijal vezan uz organizaciju građevinske proizvodnje: ograde, vrata gradilišta, putevi na gradilištu, uredi, blagovaonice, svlačionice, sanitarije gradilišta, spremišta materijala i alata, telefonski, električni, vodovodni i sl. priključci gradilišta kao i cijena korištenja priključaka uključeni su u ugovorenu cijenu. 
</t>
  </si>
  <si>
    <t>23. Jedinične cijene trebaju uključivati: materijalne troškove, tj. nabavnu cijenu materijala uvećanu za visinu cijene transporta (utovar, prijevoz, istovar i skladištenje na gradilištu). Skladištenje treba provesti na način da materijal bude osiguran od vlaženja i lomova, jer samo neoštećen i kvalitetan materijal smije biti ugrađen. Rad obuhvaća, osim onog opisanog u troškovniku, još i prijenose, prijevoze, dizanje, utovar i istovar materijala, zaštićivanje od štetnih atmosferskih utjecaja, sve pomoćne radove kao: sakupljanje rasutog materijala, održavanje čistoće gradilišta, čišćenje zgrade za vrijeme i nakon gradnje i sl. Skele, podupore, razupore također treba predvidjeti u cijeni. Skele moraju biti izvedene u skladu sa propisima. U cijenu treba uključiti i ispitivanja materijala i sve troškove u vezi sa dobavljanjem potrebnih atesta.</t>
  </si>
  <si>
    <t>24. Izvođač će čistiti gradilište barem tri puta tokom građenja, a na kraju će izvesti sva fina čišćenja zidova, podova, vrata, prozora, stijena, stakala i dr. što se neće posebno opisivati niti naplaćivati.</t>
  </si>
  <si>
    <t>25. Izvođač će zajedno sa nadzornim inženjerom izraditi vremenski plan (terminski plan, gantogram) aktivnosti na gradilištu i njime odrediti dinamiku financiranja, dobave materijala i opreme i sl.</t>
  </si>
  <si>
    <t>26. Nakon naplate okončane situacije izvođač će predati zgradu investitoru ili po investitoru određenom korisniku.</t>
  </si>
  <si>
    <r>
      <t xml:space="preserve">27. Ukoliko je postojeća toplinska izolacija na zgradi izvedena od 'Jumpet'  žbuke - prskanog azbesta te se prilikom obnove, osim ako to nije nužno, ne preporuča skidanje postojećeg sloja azbestne žbuke već izvedba E TICS sustava na postojeći završni sloj. </t>
    </r>
    <r>
      <rPr>
        <i/>
        <sz val="10"/>
        <rFont val="Calibri"/>
        <family val="2"/>
        <charset val="238"/>
      </rPr>
      <t>Prilikom izvođenja radova potrebno je pridržavati se Zakona o zaštiti na radu (NN 71/14)</t>
    </r>
    <r>
      <rPr>
        <sz val="10"/>
        <rFont val="Calibri"/>
        <family val="2"/>
        <charset val="238"/>
      </rPr>
      <t xml:space="preserve"> i pravilnika koji su tim zakonom propisani.</t>
    </r>
  </si>
  <si>
    <r>
      <t xml:space="preserve">28. Prije početka radova potrebno je izraditi procjenu opasnosti, odnosno procijeniti rizik na način da se utvrdi priroda, stupanj, te trajanje izlaganja radnika prašini koja nastaje od azbesta ili materijala koji sadrže azbest prema </t>
    </r>
    <r>
      <rPr>
        <i/>
        <sz val="10"/>
        <rFont val="Calibri"/>
        <family val="2"/>
        <charset val="238"/>
      </rPr>
      <t>Pravilniku o izradi procjene opasnosti (NN 48/97, 114/02, 126/03, 144/09).</t>
    </r>
  </si>
  <si>
    <r>
      <t xml:space="preserve">29. Procjenu rizika poslodavac (izvođač) mora redovno revidirati i dopunjavati u skladu s promjenama koje bi mogle utjecati na izloženost radnika, radi osiguranja maksimalno dopustive granične vrijednosti  koncentraciji azbesta u zraku propisane </t>
    </r>
    <r>
      <rPr>
        <i/>
        <sz val="10"/>
        <rFont val="Calibri"/>
        <family val="2"/>
        <charset val="238"/>
      </rPr>
      <t>Pravilnikom o zaštiti radnika od rizika zbog izlaganja azbestu (NN 40/07),</t>
    </r>
    <r>
      <rPr>
        <sz val="10"/>
        <rFont val="Calibri"/>
        <family val="2"/>
        <charset val="238"/>
      </rPr>
      <t xml:space="preserve"> te tamo gdje je prekoračena propisana granična vrijednost treba utvrditi razloge prekoračenja granične vrijednosti, te što je prije moguće poduzeti odgovarajuće mjere za poboljšanje stanja. Rad se ne smije nastaviti na ugroženom području dok se ne poduzmu odgovarajuće mjere za zaštitu izloženih radnika. </t>
    </r>
  </si>
  <si>
    <r>
      <t xml:space="preserve">30. Radnici moraju biti osposobljeni za rad na siguran način, te ukoliko je potrebno biti opremljeni zaštitnim sredstvima prema </t>
    </r>
    <r>
      <rPr>
        <i/>
        <sz val="10"/>
        <rFont val="Calibri"/>
        <family val="2"/>
        <charset val="238"/>
      </rPr>
      <t>Pravilniku o uporabi osobnih zaštitnih sredstava (NN39/06).</t>
    </r>
    <r>
      <rPr>
        <sz val="10"/>
        <rFont val="Calibri"/>
        <family val="2"/>
        <charset val="238"/>
      </rPr>
      <t xml:space="preserve"> Sav građevinski otpad koji sadrži azbest treba biti zbrinut na način koji je propisan </t>
    </r>
    <r>
      <rPr>
        <i/>
        <sz val="10"/>
        <rFont val="Calibri"/>
        <family val="2"/>
        <charset val="238"/>
      </rPr>
      <t>Pravilnikom o načinu i postupcima gospodarenja otpadom koji sadrži azbest (NN 42/07).</t>
    </r>
  </si>
  <si>
    <t xml:space="preserve">OPĆI UVJETI - DODATAK </t>
  </si>
  <si>
    <t>OPĆI  OPIS  UZ  TROŠKOVNIK - UPUTE ZA DAVANJE PONUDE ZA RADOVE VEZANE ZA REKONSTRUKCIJU OSTAKLJENIH DIJELOVA VANJSKE OVOJNICE ZGRADE (ZAMJENE PROZORA GRIJANIH PROSTORA)</t>
  </si>
  <si>
    <t>1. Glavni projekt energetske obnove i pripadajući troškovnik temelje se na obavljenom uvidu na postojećoj zgradi. Pod djelomičnom rekonstrukcijom ostakljenih konstrukcija (zamjenom prozora) grijanih prostora s ciljem smanjenja toplinskih gubitaka kroz otvore predviđa se rekonstruirati (zamijeniti) sva preostala izvorna stolarija grijanih prostora. To podrazumijeva demontažu svih preostalih prozora koji dosad nisu bili samoinicijativno zamijenjeni novim. Predviđeno je demontiranu stolariju nadomjestiti novom stolarijom, prema traženim karakteristikama u projektu i troškovniku.</t>
  </si>
  <si>
    <t>2. Ponuda koju izvođač radova daje temeljem ovog troškovnika služit će za odabir glavnog izvođača radova.</t>
  </si>
  <si>
    <t>3. Konačan obračun vršit će se prema stvarno izvedenim količinama, a prema jediničnim cijenama u ugovornom troškovniku.</t>
  </si>
  <si>
    <t>Vanjski zidovi, MV d = 5, 8, 14 i 16 cm
- oznake VZ1, VZ2, VZ3, VZ3.a, VZ4, VZ5, MK1 (vanjski zidovi nadzemnih etaža, uključujući u njihovom sastavu ab-grede i nadvoje, podgledi konzolnih dijelova ploča iznad vanjskog zraka, zidovi u loggiama uključujući vanjsku stranu parapeta te podgled loggie, vanjski zid grijanog stubišta, vanjska i unutarnja strana atike iznad krova doma i kuhinje, podgled ulazne nadstrešnice.</t>
  </si>
  <si>
    <r>
      <t xml:space="preserve">Det. D-4 - </t>
    </r>
    <r>
      <rPr>
        <sz val="9"/>
        <rFont val="Calibri"/>
        <family val="2"/>
        <charset val="238"/>
      </rPr>
      <t>kapa na atici kuhinje
- lim r. š. 55 cm</t>
    </r>
  </si>
  <si>
    <t>klupčice istaka na atici kuhinje
- lim r. š. 46 cm</t>
  </si>
  <si>
    <r>
      <t xml:space="preserve">Ostakljenje fiksnog dijela: sigurnosno (kaljeno) dvoslojno IZO staklo 6/16Ar/c6.
Ukupni koeficijent prolaska topline kompletne stijene jednak ili niži </t>
    </r>
    <r>
      <rPr>
        <sz val="9"/>
        <color indexed="10"/>
        <rFont val="Calibri"/>
        <family val="2"/>
        <charset val="238"/>
      </rPr>
      <t xml:space="preserve">od 1,4 W/m²K.
</t>
    </r>
    <r>
      <rPr>
        <sz val="9"/>
        <rFont val="Calibri"/>
        <family val="2"/>
        <charset val="238"/>
      </rPr>
      <t xml:space="preserve">Podjela fiksnih polja poklapa se s podjelom vrata.
Širina profila sokla jednaka kao i kod </t>
    </r>
    <r>
      <rPr>
        <sz val="10"/>
        <rFont val="Arial CE"/>
        <charset val="238"/>
      </rPr>
      <t>vrata.</t>
    </r>
  </si>
  <si>
    <t>Skidanje završnih slojeva ravnog/kosog neprohodnog krova - oznake K1 i K2</t>
  </si>
  <si>
    <t>XPS sadržan je u A.IV., Izolaterskim radovima!</t>
  </si>
  <si>
    <t xml:space="preserve">
- oznake  VZ1, VZ2, VZ3, VZ3a</t>
  </si>
  <si>
    <t xml:space="preserve">TROŠKOVNIK GRAĐEVINSKO OBRTNIČKIH RADOVA </t>
  </si>
  <si>
    <t xml:space="preserve">A. GRAĐEVINSKI RADOVI / A.I. PRIPREMNI RADOVI I SKELA </t>
  </si>
  <si>
    <t>r.b.</t>
  </si>
  <si>
    <t>opis stavke</t>
  </si>
  <si>
    <t>jed.</t>
  </si>
  <si>
    <t>kol.</t>
  </si>
  <si>
    <t>jed.cijena</t>
  </si>
  <si>
    <t>ukupno</t>
  </si>
  <si>
    <t>PRIPREMNI RADOVI I SKELA</t>
  </si>
  <si>
    <t>OPĆI UVJETI</t>
  </si>
  <si>
    <t>PRIPREMNI RADOVI</t>
  </si>
  <si>
    <t>Pri kalkulaciji ponuda ponuđač treba voditi računa o uvjetu investitora da zgrada za vrijeme radova mora biti u funkciji te da se radovi moraju planirati tako da se omogući boravak u svim dijelovima zgrade uz što manje i kraće poremećaje.</t>
  </si>
  <si>
    <t xml:space="preserve">Pripremni radovi koje je izvođač dužan izvesti bez posebnog iskaza troškova, a koji ulaze u cijenu zgrade kroz faktor nisu prikazani u posebnim stavkama troškovnika. Ovo se odnosi na izradu plana organizacije gradilišta, organizaciju prilaznih i privremenih puteva, staza, gradilišnih nastambi za radnike, upravu, skladišta, nadstrešnice, te privremene priključke i razvode vodovoda, elektrike, telefona i ostalih instalacija na gradilištu, a za potrebe funkcioniranja gradilišta, zatim čuvarske službe, uređenja skladišta, geodetsko snimanje visina i vanjskog terena, radove na osiguranju gradilišta i radnika, za obeštećenja na gradilištu, kao i štete naknade prema trećim osobama, osiguranje prostorija za nadzornu službu, kao i ostale radove koji po pravilu terete režiju uprave izvođača i koji se ne naplaćuju posebno.
</t>
  </si>
  <si>
    <t>U faktor ulaze i troškovi potrebnih ispitivanja materijala i konstrukcija te ishođenje atesta.</t>
  </si>
  <si>
    <t xml:space="preserve">Izvođač je dužan pridržavati se svih propisa javnog prometa. Dozvolu za korištenje javnih prometnih površina izvođač je dužan zatražiti od nadležnih službi, prema svojim potrebama za organizaciju gradilišta i platiti eventualne takse za ishođenje odobrenja za korištenje površina. Ovi troškovi su također u faktoru i ne naplaćuju se posebno.
</t>
  </si>
  <si>
    <t>SKELA</t>
  </si>
  <si>
    <t>Čišćenje i raščišćavanje</t>
  </si>
  <si>
    <t>Čišćenje i raščišćavanje terena oko zgrade, a prije početka radova na rušenjima i demontaži. Stavka uključuje sva čišćenja od smeća i otpadnog materijala, kao i ostale nespecificirane radove, zajedno s utovarom, odvozom, istovarom i planiranjem otpadnog materijala na odlagalištu. Obračun po m² obrađene površine.</t>
  </si>
  <si>
    <t>m²</t>
  </si>
  <si>
    <t>Priprema gradilišta</t>
  </si>
  <si>
    <t xml:space="preserve">Priprema gradilišta koja uključuje zaštitu zgrade na način da tijekom radova ne dođe do oštećenja iste, osiguranje koridora za prolaz korisnika zgrade i njegova zaštita od šute i prašine te osiguranje okoline kojom se sprečava prilaz nezaposlenima tijekom radova. Sav prostor za vrijeme i nakon rušenja i demontaža, te prilikom izvođenja novih konstrukcija zaštititi od vremenskih nepogoda  (vlaženja, prokišnjavanja, rashlađivanja) te osigurati i zaštititi od ostalih uvjeta koji bi mogli ometati izvođenje radova vezani za postojeće instalacije (vodovod, odvodnja, grijanje, ventilacija, elekrika, plin i drugo). Sve radove treba izvoditi sukladno propisanim higijensko tehničkim mjerama zaštite na radu, tj. paziti na rad strojeva i alata, predvidjeti moguća urušavanja te postaviti i održavati zaštitne oplate, ograde i skele, postaviti znakove upozorenja na opasnosti te zaštititi  fizičke osobe i zgradu tijekom izvođenja radova. </t>
  </si>
  <si>
    <t>Stavka obuhvaća pregled, kontrolu mjera i veličina postojećeg stanja građevinske konstrukcije zgrade, pregled postojećeg stanja opreme, instalacija, te utvrđivanje točnih koridora instalacija u objektu i izvan objekta. Pipremne radove je obavezan izvršavati izvođač radova prije nego pristupi izvođenju i za vrijeme izvođenja radova. U pripremne radove uključiti i pregled projektne dokumentacije s pripadajućim troškovnicima, a o svim nejasnoćama ili neusklađenostima pravovremeno izvjestiti investitora i projektanta. Obračun za izvođenje kompletnih pripremnih radove iz opisa stavke, po paušalnoj procjeni.</t>
  </si>
  <si>
    <t>2.1.</t>
  </si>
  <si>
    <t>Krovovi i zgrada doma</t>
  </si>
  <si>
    <t>2.2.</t>
  </si>
  <si>
    <t>Krov i zgrada kuhinje</t>
  </si>
  <si>
    <t>Priprema podloge za izvedbu klasificiranog ETICS sustava</t>
  </si>
  <si>
    <r>
      <t xml:space="preserve">Stavka uključuje obradu pročelja kao pripreme podloge za izradu novog ETICS sustava toplinske izolacije pročelja na bazi mineralne (kamene) vune  i to kako slijedi: sanaciju pukotina pročelja konstrukcijskim reparaturnim polimercementnim mortom, krpanje oštećenja na zidovima produžnim mortom, te izravnavanje većih neravnina grubom produžnom žbukom, sve uz adekvatnu pripremu. Stavka uključuje statičku provjeru te pripremu zidova zidanim fasadnom opekom (tiplanjem) kao završni sloj prije izvedbi ETICS sustava. 
Stavka također uključuje sanaciju oštećene armature, i to kako slijedi: hidrodinamičko čišćenje, lokalno uklanjanje betonske ovojnice i čišćenje armature mehaničkim postupkom do bijelog sjaja, zaštita dvokomponentnim polimercementnim premazom za zaštitu armature od korozije, zatvaranje armature adekvatnim sanacijskim reparaturnim polimercementnim mortom.Također uključuje i skraćivanja i vađenja čeličnih nosača koji nisu više u upotrebi te saniranje nastalih oštećenja fasade produžnim cem. mortom. 
Stavka također uključuje i pranje te paroprupusnu impregnaciju žbuke pročelja.
</t>
    </r>
    <r>
      <rPr>
        <sz val="9"/>
        <color indexed="10"/>
        <rFont val="Calibri"/>
        <family val="2"/>
        <charset val="238"/>
      </rPr>
      <t/>
    </r>
  </si>
  <si>
    <t xml:space="preserve">Zidove obložene postojećom fasadnom opekom, na mjestima ispupčenja, odn. mjestima gdje je moguće došlo do odvajanja obloge od površine nosivog dijela konstrukcije potrebno je prethodno stabilizirati, a neravnine poravnati. To se preporuča izvesti dodatnim sredstvima sidrenja, tiplanje i "pritezanja" sloja obloge uz nosivu površinu te dodatnim sredstvima injektiranja vezivne mase u međuprostor, sve u dogovoru i pod kontrolom nadzornog inženjera i po potrebi uz konzultacije sa statičarem.
</t>
  </si>
  <si>
    <t>Stavka uključuje zaštitu prozora i prostora u zgradi PVC folijom od šute i prašine, horizontalni i vertikalni transport šute i materijala po gradilištu, prijenos i odvoz otpadnog materijala i šute na deponij. Stavka uključuje sva prilagođavanja i produženja postojećih ventilacijskih, dimnjačkih i dr. otvora na pročeljima zgrade.  Obračun za kompletan rad, materijal i sve transporte je po m² kompletno obrađene i pripremljene površine pročelja. Otvori su odbijeni u cijeloj površini.</t>
  </si>
  <si>
    <t>ožbukani zidovi od blok opeke - oznaka VZ1</t>
  </si>
  <si>
    <t>ožbukani zidovi od armiranog betona - oznaka VZ2</t>
  </si>
  <si>
    <t>neožb. zidovi od AB-a (stubište i loggie) - VZ3 i VZ3a,
vidljive AB-grede - VZ6, VZ7,
vidljive AB- ograde i atike, zaobljena ulaz. nadstrešnica</t>
  </si>
  <si>
    <t>zidovi od fasadne opeke - VZ4</t>
  </si>
  <si>
    <t>fasadna opeka na arm. betonu - VZ5</t>
  </si>
  <si>
    <t>podgledi iznad vanjskog zraka- konzole - MK1</t>
  </si>
  <si>
    <t>Najam i postava cijevne skele</t>
  </si>
  <si>
    <t>Doprema, montaža, demontaža i otprema cijevne skele. Skelu izraditi prema važećim HTZ propisima i u svemu kako je opisano u općim uvjetima. Skela mora biti izvedena prema pravilima struke. U stavku su uključene radne platforme i zaštitne ograde, sva potrebna ukrućenja i sidrenja. Cijenom je obuhvaćena dobava i postava na vanjski dio skele, jutenih ili plastificiranih traka kao zaštita od pada predmeta, prašenja i sl. Trake se međusobno vežu i fiksiraju na nosivu konstrukciju skele. Prije izvedbe skele izvođač je dužan izraditi projekt i statički proračun skele sa svim mjerama zaštite radnika, sve u skladu s važećim propisima zaštite na radu. Obračun po m² ortogonalne projekcije skele, visine 1,0 m iznad gornjeg ruba krovnog vijenca.</t>
  </si>
  <si>
    <t>PRIPREMNI RADOVI I SKELA UKUPNO:</t>
  </si>
  <si>
    <t>A. GRAĐEVINSKI RADOVI / A.II. RUŠENJA I DEMONTAŽE</t>
  </si>
  <si>
    <t>RUŠENJA I DEMONTAŽE</t>
  </si>
  <si>
    <t xml:space="preserve">Projekt energetske obnove zgrade izrađen je temeljem mogućih izmjera i pretpostavljenih zidnih, stropnih i krovnih slojeva. Dužnost je izvođača da sondiranjem utvrdi stvarni sastav konstrukcija i u slučaju odstupanja sastava upozori nadzornog inženjera i investitora na odstupanje. </t>
  </si>
  <si>
    <t>Prije početka radova potrebno je konstrukcije u koje ne zadiru radovi zaštititi od mogućeg oštećenja. Sve otvore na pročeljima zgrade treba odmah nakon postave skele zaštititi PVC folijom debljine 0,20 mm kako ne bi došlo do njihovog oštećenja.</t>
  </si>
  <si>
    <t>Nakon provedenih pripremnih radova, svih potrebnih rasterećenja i potrebnih osiguranja, rušenje na građevini vrše se prema unaprijed utvrđenom redoslijedu dogovorenim sa nadzornim inženjerom na način kojim se ne ugrožava stabilnost zgrade, sigurnost radnika i ljudi koji borave u zgradi. Demontaže i rušenja izvode se u pravilu od krova prema podrumu.</t>
  </si>
  <si>
    <t>Sva rušenja i demontaže konstruktivnih elemenata treba izvršiti pod nadzorom projektanta i statičara. Kod vršenja proboja ili vođenja instalacija u nosivim konstrukcijama zahvat vršiti maksimalno precizno bez narušavanja nosivih svojstava konstrukcije. Prilikom zahvata na nosivim konstrukcijama obavezno je podupiranje. Sva rušenja, probijanja, bušenja i dubljenja treba u pravilu izvoditi ručnim alatom bez upotrebe vibracionih uređaja, s osobitom pažnjom.</t>
  </si>
  <si>
    <r>
      <t xml:space="preserve">Demontažu i ponovnu montažu gromobrana izvođač treba izvoditi prema </t>
    </r>
    <r>
      <rPr>
        <b/>
        <i/>
        <sz val="9"/>
        <rFont val="Calibri"/>
        <family val="2"/>
        <charset val="238"/>
      </rPr>
      <t>Tehničkom propisu za sustave zaštite od djelovanja munje na građevinama (NN 87/08, 33/10).</t>
    </r>
  </si>
  <si>
    <t>U cijenu radova trebaju biti uključene sve podupore, skele i privremene (zamjenske konstrukcije) koje osiguravaju stabilnost u toku radova, te se zahtjevi za nadoplate radi izvedbi privremenih konstrukcija neće priznavati kao i svih horizontalni i vertikalni prijenosa materijala dobivenih rušenjem i demontažom, odvozom na privremenu gradilišnu deponij, gradsku planirku ili pohranu elemenata na mjesto po dogovoru sa investitorom. To vrijedi i za čišćenje gradilišta i dovođenje javne površine u prvobitno stanje. U cijenu radova je uključeno i sigurno zbrinjavanje opasnih materijala (azbest, freoni). Ukoliko se uklanjaju elementi koji sadrže azbest to se mora učiniti u skladu sa Pravilniku o načinu i postupcima i gospodarenjem otpadom koji sadrži azbest (NN 42/07, 121/15, 132/15, 69/16).</t>
  </si>
  <si>
    <t xml:space="preserve">Opći uvjeti za radove demontaže pokrova kosog krova i okomitih površina koji sadrži azbest
Primjenjeni popisi
• Pravilnik o načinu i postupcima gospodarenja otpadom koji sadrži azbest (NN 42/07, 69/16),
• Pravilnik o gospodarenju otpadom (NN 23/14, 51/14, 121/15, 132/15),
• Naputak o postupanju s otpadom koji sadrži azbest (NN 89/08),
• Odluka o postupanju Fonda za zaštitu okoliša i energetsku učinkovitost za provedbu mjera radi unaprjeđenja sustava gospodarenja otpadom koji sadrži azbest (NN 58/11)
Gospodarenje azbestnim otpadom je obavljanje djelatnosti skupljanja, prijevoza, privremenog skladištenja i zbrinjavanja odnosno obrade ili odlaganja građevinskog otpada koji sadrži čvrsto vezani azbest i to isključivo :
• Ravne i valovite ploče velikog formata
• Fasadne i krovne ploče malog formata
Izvođač radova dužan je sam pripremiti Skupljaču otpad koji sadrži azbest na način da obavi poslove uklanjanja i demontaže.
Preporuča se da prilikom uklanjanja i demontiranja iste prskaju vodom u svrhu sprečavanja nastajanja azbestne prašine koja je štetna za zdravlje ljudi.
Iz navedenih razloga nužno je pridržavati se propisanih mjera zaštite na radu i korištenja odgovarajućih osobnih zaštitnih sredstava.
Azbestne ploče nije preporučljivo bacati s krova, već ih je potrebno pažljivo spustiti i uredno složiti na pristupačno mjesto za prilaz vozilu Skupljača.
Kada je otpad koji sadrži azbest pripremljen za odvoz Skupljač je dužan u roku 10 dana doći preuzeti azbest, upakirati ga u propisnu ambalažu, prevesti ili na privremeno skladište ili direktno predati najbližem komunalnom društvu koje u sklopu svog odlagališta ima izgrađenu kazetu za odlaganje otpada koji sadrži azbest.
Prilikom preuzimanja azbesta Skupljač je dužan ispuniti Prateći list i Potvrdu o preuzimanju građevinskog otpada koji sadrži azbest, koju također treba potpisati i osoba koja je predala otpad.
Trošak skupljanja, prijevoza i odlaganja azbesta kojeg je Skupljač preuzeo od pravne osobe (tvrtka, obrt i sl.) ne snosi Fond, već pravne osobe snose same.
Skupljač je u skladu s Pravilnikom o gospodarenju otpadom dužan voditi Očevidnik za sve skupljene i odložene količine otpada koji sadrži azbest.
</t>
  </si>
  <si>
    <t xml:space="preserve">Demontaža i privremeno deponiranje pločica sa kućnim brojem, natpisnih ploča i sl. treba pohraniti na gradilištu ili kod vlasnika. Izvođač snosi sve troškove ponovne dobave ili izrade pojedinih elemenata u slučaju oštećenja ili otuđenja sa gradilišta. Demontaža postojećih limenih elemenata, uključujući i prozorske klupčice na pročelju obavezno izvodi limar koji je dužan uzeti mjere i uzorke te snimiti detalje izvedbe, što je uključeno u cijenu stavke. Demontažu i ponovnu montažu postojećih vanjskih jedinica rashladnih uređaja na pročelju izvodi ovlašteni serviser. Demontažu i ponovnu montažu postojećeg gromobrana, strujnih ormarića i sl. na pročelju izvodi ovlaštena osoba. Demontaža vanjskih jedinica rashladnih uređaja, gromobrana, strujnih ormarića i sl. uključuje i njihovu sigurnu pohranu.
</t>
  </si>
  <si>
    <t>U slučaju  nastalih šteta, radi nepravodobno zaštićene lokacije na kojoj se vrše rušenja i demontaže, sve troškove nastalih šteta snosi izvođač. Izvođač je dužan striktno se držati mjera zaštite na radu.</t>
  </si>
  <si>
    <t>Demontaža montažnih elemenata na pročelju</t>
  </si>
  <si>
    <t>Demontaža - uz obaveznu prethodnu konzultaciju s predstavnikom škole i nadzorom te privremeno uklanjanje rasvjetnih tijela, senzora, nadzornih kamera, ploča i tabli s natpisima, metalnih penjalica na krov kuhinje, rešetkastih otirača pred ulaznim vratima (doma, kuhinjske dopreme, prizemnih stanova), stalaka za bicikle, kablova, streha, pločica kućnih brojeva, stalaka za zastavu, rasvjetnih tijela, zaštitnih rešetki prozora i ograda i sl. na vanjskim zidovima i krovu. Sve demontirane elemente potrebno je sigurno pohraniti na gradilištu ili kod vlasnika. Nakon radova rušenja i demontaže kablove je potrebno ugraditi podžbukno u nove kanalice. Otpajanje i ponovno spajanje svih vodova, uzemljenja i sl. vrši ovlaštena stručna osoba. Nakon izvedbe pročelja, upotrebljive demontirane elemente potrebno je ponovno montirati, a neupotrebljive dijelove odvesti na deponij ili predati investitoru. Ponovnu montažu penjalica na kuhinjski krov i sličnih elemenata na pročeljima izvesti na način da se prije ponovne montaže predvide metalni produžeci odgovarjuće duljine prilagođene debljini izolacije. Pritom uključiti i antikorozivnu zaštitu i bojanje (uračunato u ličilačkim radovima - B VI). U stavku je uključeno otpajanje i ponovno spajanje svih vodova, uzemljenja i sl.</t>
  </si>
  <si>
    <t>Demontaža čeličnih ograda na francuskim prozorima učeničkih soba</t>
  </si>
  <si>
    <t>Demontaža čeličnih ograda koje se nalaze s vanjske strane parapeta učeničkih soba na katovima istočnog i zapadnog pročelja - uz obaveznu prethodnu konzultaciju s predstavnikom škole i nadzorom. Sve demontirane elemente potrebno je sigurno pohraniti na gradilištu ili kod vlasnika. Nakon ličilačke obrade (uračunato u ličilačkim radovima - B VI) potrebno je ograde ponovno montirati, a eventualne neupotrebljive elemente odvesti na deponij ili predati investitoru. Prilikom ponovne montaže predvidjeti sav spojni i odgovarajući pričvrsni materijal.</t>
  </si>
  <si>
    <t>Demontaža instalacijskih ormarića</t>
  </si>
  <si>
    <t xml:space="preserve">Demontaža i ponovna montaža strujnih, hidrantskih i drugih instalacijskih ormarića, rešetki ventilacijskih ispusta kanala i cijevi, vanjskih dimovodnih vratašaca radi izvedbe novog pročelja uključujući otpajanje, demontažu, prilagodbu i ponovno spajanje svih vodova, uzemljenja i sl. Demontažu i ponovnu montažu na odgovarajuće mjesto prilagođeno novonastalim okolnostima vrši ovlaštena osoba.
</t>
  </si>
  <si>
    <t>Demontaža i premještaj dimnjaka kotlovnice</t>
  </si>
  <si>
    <t xml:space="preserve">Demontaža, premještaj i ponovna montaža postojećeg inox-dimnjaka na vanjskom zidu kotlovnice. Potrebno je produljiti prodornu cijev kroz zid za cca. 20 cm kako bi se vertikala odmaknula od pročelja i dobio potreban prostor za montažu toplinske izolacije u međuprostoru. Preduvjet ponovnog fiksiranja vertikalne cijevi je izvedba produljenja postojećeg konzolnog podnožja dimnjaka i prilagodba vertikalne konstrukcije za ukrućenje uključivo priključne limove.  Ponovna postava cijevi dimnjaka vrši se nakon dovršetka toplinske izolacije vanjskih zidova i izvedbe završne žbuke. Otpajanje instalacije i ponovno spajanje instalacije vrši ovlaštena stručna osoba - instalater. 
</t>
  </si>
  <si>
    <t>dimnjak od inoxa dulj. cca 7 m</t>
  </si>
  <si>
    <t>Demontaža i premještaj toplovodnih cijevi</t>
  </si>
  <si>
    <t xml:space="preserve">Demontaža, premještaj i ponovna montaža postojećih toplovodnih cijevi. Postojeće cijevi su toplinski izolirane i zaštićene omotačem od metalnih aluminijskih cijevnih segmenata. Potrebno je odmicanje od pročelja radi omogućavanja slobodnog prostora za montažu toplinske izolacije u međuprostoru. Preduvjet ponovnog fiksiranja cijevi je izvedba produljenja postojećih konzolnih čeličnih nosača za min 20 cm, njihova propisna zaštita od korozije i prilagodba vodova u smislu izbacivanja starih i ubacivanja potrebnih novih koljena instalacijskih cijevi i njihovog omotača te ponovno fiksiranje. Ponovna postava vodova vrši se nakon dovršetka toplinske izolacije vanjskih zidova i izvedbe završne žbuke, a montažu konzola prije.  Otpajanje instalacije i ponovno spajanje instalacije vrši ovlaštena stručna osoba - instalater. 
</t>
  </si>
  <si>
    <t xml:space="preserve">dvije usporedne cijevi toplovoda ø cca 25 cm </t>
  </si>
  <si>
    <t>Demontaža i premještaj metalnog kaveza s krovićem</t>
  </si>
  <si>
    <t>Privremena demontaža, pohrana na privremenom depou izvođača radi kasnije ponovne montaže tj. premještaj postojećeg metalnog kaveza za smještaj kontejnera za otpad na sjevernom pročelju kuhinjske zgrade. U stavku uračunat sav pomoćni i pričvrsni materijal potreban za montažu do pune funkcionalnosti. Prema potrebi, prije ponovnog fiksiranja izvedba produljenja postojećih sidara za cca. 20 cm, njihova propisna zaštita od korozije i prilagodba te ponovno fiksiranje. Potpuna postava kaveza vrši se nakon dovršetka toplinske izolacije vanjskih zidova i izvedbe završne žbuke.</t>
  </si>
  <si>
    <t>Demontaža i ponovna montaža krovnih kupola</t>
  </si>
  <si>
    <t>Privremena demontaža, pohrana na privremenom depou izvođača radi kasnije ponovne montaže tipskih krovnih kupola od pleksiglasa na krovu kuhinjske zgrade. U stavku uračunat sav pomoćni i pričvrsni materijal potreban za montažu do pune funkcionalnosti. Prema potrebi, prije ponovnog fiksiranja izvedba novog nadvišenja u obliku vijenca od porobetona (opisano u zidarskim radovima) i spoj na toplinsku izolaciju te slojeve hidroizolacije krova. Postava kupola vrši se usklađeno i usporedno s dovršetkom izolaterskih radova krova.</t>
  </si>
  <si>
    <t>Kupole tloc. dim.  cca. 205/205 cm</t>
  </si>
  <si>
    <t>Demontaža limenih elemenata i PVC elemenata</t>
  </si>
  <si>
    <t>Demontaža postojećih limenih nadstrešnica, opšavnih limova uz rub krova, pokrovnih limova dilatacije, okapnica, žljebova, oluka i svih ostalih sudarnih i uzazidnih limova na vanjskim zidovima, spuštanje i deponiranje uz građevinu. U stavku je uključen i prijenos i odvoz otpadnog materijala i šute. Demontažu postojećih limenih elemenata, uključujući i aluminijske, pocinčane limene te PVC prozorske klupčice i opšave krovnih nadozida, obavezno izvodi limar koji je dužan uzeti mjere i uzorke te snimiti detalje izvedbe u skladu s glavnim projektom, što je uključeno u cijenu stavke. Ponovna izrada i montaža, odnosno zamjena dotrajalih dijelova novim, opisana je u limarskim radovima.</t>
  </si>
  <si>
    <t xml:space="preserve">Sav demontirani iskoristivi materijal sortirati, zaštititi od oštećenja i predati investitoru. </t>
  </si>
  <si>
    <t xml:space="preserve">
limena nadstrešnica iznad ulaznog prostora uključujući drvenu potkonstrukciju </t>
  </si>
  <si>
    <t>limeni žljeb nadstrešnice</t>
  </si>
  <si>
    <t>m¹</t>
  </si>
  <si>
    <t>odvodne vertikale nadstrešnice</t>
  </si>
  <si>
    <t>limeni opšav krova iznad porte i krova doma</t>
  </si>
  <si>
    <t>prozorske klupčice - limene ( postoj. stolarija stubišta)</t>
  </si>
  <si>
    <t>demontaža i ponovna montaža zaštitne ograde na francuskim prozorima učeničkih soba - katovi</t>
  </si>
  <si>
    <t>Ručno uklanjanje betonskih prozorskih klupčica</t>
  </si>
  <si>
    <t>Stavka uključuje uklananje betonskih klupčica prozora koji se mijenjaju i onih koji ostaju postojeći, uključujući i zakrpavanje svih novonastalih pukotina u zidovima te po potrebi izravnavanje većih neravnina produžnim cem. mortom M-25 (1:2:6). Stavka uključuje zaštitu prozora i prostora u zgradi PVC folijom od šute i prašine, horizontalni i ventikalni transport šute i materijala po gradilištu, prijenos i odvoz otpadnog materijala i šute na deponij. Obračun za kompletan rad, materijal i sve transporte je po komadu. Izrada i montaža novih klupčica opisana je u limarskim radovima.</t>
  </si>
  <si>
    <t>betonske prozorske klupčice deblj. cca. 3 cm</t>
  </si>
  <si>
    <t>Strojno rezanje opeke na pročeljima zbog izvedbe izolacije</t>
  </si>
  <si>
    <t xml:space="preserve"> Stavka uključuje strojno rezanje i uklananje stršećih vrhova i dijelova fasadne opeke na bridovima pročelja i to na mjestima izvedenih vezova pod kutevima različitim od 90° uključujući i zakrpavanje svih novonastalih pukotina u zidovima te po potrebi izravnavanje većih neravnina produžnim cem. mortom M-25 (1:2:6). Stavka uključuje zaštitu prozora i prostora u zgradi PVC folijom od šute i prašine, horizontalni i ventikalni transport šute i materijala po gradilištu, prijenos i odvoz otpadnog materijala i šute na deponij. Obračun za kompletan rad, materijal i sve transporte je po m1.</t>
  </si>
  <si>
    <t>rezanje bridova pročelja od fasadne opeke</t>
  </si>
  <si>
    <t>Demontaža postojeće stolarije</t>
  </si>
  <si>
    <t>Demontaža dijela postojećih ostakljenih stijena s vratima nestambenih prostora (stubišta) s pripadajućim okvirima te prema dogovoru s nadzorom eventualno uključiti i unutarnje klupčice. Dimenzije su izražene u zidarskim (građevinskim mjerama). Sve mjere kontrolirati u naravi.</t>
  </si>
  <si>
    <t>obračun prema veličini otvora na slijedećim pozicijama:</t>
  </si>
  <si>
    <t>Učenički dom: stavka ST1-drvo - dim. 100/173 cm</t>
  </si>
  <si>
    <t>stavka ST2-drvo - dim. 100/263 cm</t>
  </si>
  <si>
    <t>stavka ST3-drvo - dim. 100/263 cm</t>
  </si>
  <si>
    <t>stavka ST4-drvo - dim. 150/263 cm</t>
  </si>
  <si>
    <t>Kuhinja: stavka ST5-metal - dim. 610/80 cm</t>
  </si>
  <si>
    <t>stavka ST6-drvo - dim. 112/350 cm</t>
  </si>
  <si>
    <t>stavka ST7-drvo - dim. 100/260 cm</t>
  </si>
  <si>
    <t>stavka ST8-drvo - dim. 105/65 cm</t>
  </si>
  <si>
    <t>Krov uč. doma - stavka ST9-metal - dim. 92/200 cm</t>
  </si>
  <si>
    <t>Portirnica - stavka AL1-metal - dim. 330/263 cm</t>
  </si>
  <si>
    <t>Kuhinja: stavka AL2 - metal - dim. 640/350 m</t>
  </si>
  <si>
    <t>stavka AL3 - metal - dim. 323/350 m</t>
  </si>
  <si>
    <t>stavka AL4 - metal - dim. 92/350 m</t>
  </si>
  <si>
    <t>stavka AL5 - metal - dim. 125/350 m</t>
  </si>
  <si>
    <t>stavka AL5a - metal - dim. 125/350 m</t>
  </si>
  <si>
    <t>Demontaža i ponovna montaža postojećeg odvoda sustava zaštite od munje</t>
  </si>
  <si>
    <t>Demontaža postojeće gromobranske instalacije i ponovna montaža instalacije, koja povezuje sustav hvataljki i sustav uzemljenja. Instalacija nakon rekonstrukcije  mora zadovoljavati propise koje je zadovoljavala i prije rekonstrukcije (atest).
U stavku je uključen kompletan vertikalni i horizintalni transport, te kompletno zbrinjavanje otpadnog materijala i šute. Obračun po m¹ ugrađene gromobranske trake.</t>
  </si>
  <si>
    <t>Skidanje svih slojeva postojećih neprohodnih krovova radi izvedbe novih slojeva krova. Završni sloj ravnog prohodnog krova je šljunak odn. postojeći slojevi hidroizolacijske folije. Stavka ujedno uključuje i demontažu vodolovnih grla i rešetki, te demontažu odzračnih cijevi kanalizacije.</t>
  </si>
  <si>
    <t>Sav skinuti ili srušeni materijal sortirati, složiti i transportirati na deponij. Sagledati mogućnost ponovnog korištenja pojedinih elemenata kao što su vodolovna grla, ventilacione cijevi i sl.</t>
  </si>
  <si>
    <t>Nakon izvršenih radova, sav radni prostor očistiti. Obračun za kompletne radove rušenja ili skidanja slojeva ravnog krova je po m², za radove na demontaži vodolovnih grla, rešetki ili ventilacionih cijevi, uklanjanje, premještanje ili zaštita preostalih zatečenih instalacija je po satu stručnog radnika V. grupe, uključivo svi radovi transporta  otpadnog materijala na deponiju udaljenosti do 10 km, prema specifikaciji. Sav demontirani iskoristivi materijal sortirati, zaštititi od oštećenja i predati investitoru.</t>
  </si>
  <si>
    <t>Sve radove izvoditi pažljivim rezanjem i bez velikih vibracija kako se ne bi oštetile okolne konstrukcije i završni slojevi zidova, stropova i podova. Sve  izvoditi u skladu s propisanim higijensko-tehničkim mjerama zaštite na radu, s potrebnim radnim skelama i podupiranjima i pod nadzorom stručne osobe. Sav prostor nakon rušenja zaštititi od vremenskih nepogoda (vlaženje, prokišnjavanje, rashlađivanje i ostalo).</t>
  </si>
  <si>
    <t>13.1.</t>
  </si>
  <si>
    <t>Čišćenje i raščišćavanje krova te uklanjanje i odvoz postojećih slojeva ravnog krova menze i iznad porte (šljunak 8cm, 3 sloja bit. ljepenke, perlitbeton u padu do 10 cm referentne debljine 8cm, tervol 5 cm).</t>
  </si>
  <si>
    <t>13.2.</t>
  </si>
  <si>
    <t>Čišćenje i raščišćavanje krova te uklanjanje i odvoz postojećih slojeva ravnog krova doma i iznad stubišta (3 sloja bit. ljepenke, perlitbeton u padu do 10 cm referentne debljine 8cm, tervol 5 cm).</t>
  </si>
  <si>
    <t>13.3.</t>
  </si>
  <si>
    <t xml:space="preserve">Demontaža vodolovnih grla, rešetki, odzračnih cijevi, uklanjanje, demontaža, zaštita, premještanje ili neutralizacija preostalih instalacija, uređaja i opreme na ravnom  neprohodnom krovu, radnik V. grupe. Obračun po stvarno utrošenim satima po nalogu i odobrenju nadzornog inženjera    </t>
  </si>
  <si>
    <t>sati</t>
  </si>
  <si>
    <t>Ispitivanje instalacija</t>
  </si>
  <si>
    <t xml:space="preserve">Ispitivanje gromobranskih instalacija, električnih instalacija i drugih instalacija nakon izvedbe nove fasade i detalja krova i ponovne montaže istih,  zajedno sa izdavanjem uvjerenja o sigurnom funkcioniranju kod upotrebe.
</t>
  </si>
  <si>
    <t>Strojno rezanje i štemanje usjeka za podnožje stijena i nove pragove</t>
  </si>
  <si>
    <t xml:space="preserve">Rezanje rubova i štemanje raznih postojećih obloga podova u betonu, kamenu i sl. u podnožju stavaka vanjskih stijena i vrata radi ispravne izvedbe spojeva i montaže donjih izoliranih pragova i omogućavanja prekida toplinskog mosta te izvedbe hidroizolacije. Radove izvesti u dogovoru s izvođačima vanjske stolarije i alu bravarije. Usjeci širine cca. 7 cm i dubine do 10 cm. </t>
  </si>
  <si>
    <t xml:space="preserve">Pragovi i podnožja za stavke ST 3, ST 4, AL 2, AL 3 </t>
  </si>
  <si>
    <r>
      <t>m</t>
    </r>
    <r>
      <rPr>
        <sz val="9"/>
        <rFont val="Calibri"/>
        <family val="2"/>
        <charset val="238"/>
      </rPr>
      <t>¹</t>
    </r>
  </si>
  <si>
    <t>Strojno bušenje prodora u ab konstrukcijama za strojarske instalacije</t>
  </si>
  <si>
    <t>Bušenje rupa u ab konstrukcijama debljine 15 cm i 30 cm. Prodori za vodove uključivo njihovu izolaciju Ø 100 mm dijamantnom bušilicom uključujući zaštitu oko mjesta bušenja uz prihvat izbušenih cilindara. Obračun po kom. Izrađenih rupa. U cjeni uključen sav rad, materjal i odvoz.</t>
  </si>
  <si>
    <t xml:space="preserve">prodori u ab-gredi d=30 cm - cca. Ø 120 mm </t>
  </si>
  <si>
    <t>prodori u ab-nadozidu d=15 cm - cca. Ø 120 mm</t>
  </si>
  <si>
    <t>17.</t>
  </si>
  <si>
    <t>Strojno bušenje prodora za odvodne lule u ogradi loggie</t>
  </si>
  <si>
    <t>Strojno bušenje rupa u ab konstrukciji debljine 7cm. Prodori Ø 75 mm za odvodne lule (presjek lule 50x50 mm) dijamantnom bušilicom uključujući zaštitu oko mjesta bušenja uz prihvat izbušenih cilindara. Obračun po kom. Izrađenih rupa. U cjeni uključen sav rad, materjal i odvoz.</t>
  </si>
  <si>
    <t xml:space="preserve">prodori u ab-ogradi d=7 cm - cca. Ø 75 mm </t>
  </si>
  <si>
    <t>kom.</t>
  </si>
  <si>
    <t>18.</t>
  </si>
  <si>
    <t>Razna strojna i ručna bušenje i štemanja za ostale instalacije</t>
  </si>
  <si>
    <t>Strojna bušenja prodora i rupa u različitim konstrukcijama te strojno i ručno štemanje radi vođenja raznih instalacija. Obračun paušalno.</t>
  </si>
  <si>
    <t>pauš.</t>
  </si>
  <si>
    <t>RUŠENJA I DEMONTAŽE UKUPNO:</t>
  </si>
  <si>
    <t>A. GRAĐEVINSKI RADOVI / A.III. ZIDARSKI RADOVI</t>
  </si>
  <si>
    <t>ZIDARSKI RADOVI</t>
  </si>
  <si>
    <t>Opći uvjeti su sastavni dio svake pojedine stavke. Sve što je navedeno u njima, a nije u pojedinačnom opisu stavke smatra se uključenim u jediničnu cijenu.</t>
  </si>
  <si>
    <t>Sve radove izvođač mora izvoditi prema troškovniku i glavnom projektu, solidno i stručno, prema pravilima dobrog zanata, Pravilniku o ocjenjivanju sukladnosti, ispravama o sukladnosti i označavanju građevinskih proizvoda (NN 103/08, 147/09, 87/10, 129/11), Pravilniku o tehničkim mjerama i uvjetima za završne radove u zgradarstvu (Sl.list br. 21/90), Tehničkom propisu za zidane konstrukcije (NN 01/07), Tehničkom propisu za građevinske konstrukcije (NN 17/17), Tehničkom propisu o racionalnoj upotrebi energije i toplinskoj zaštiti u zgradama (NN 110/08, 89/09, 79/13,  90/13, 128/15) sa pripadajućim normama, Tehničkom propis o građevnim proizvodima (NN 33/10, 87/10, 146/10, 81/11, 100/11, 130/12, 81/13, 136/14, 119/15), te svim ostalim hrvatskim i europskim tehničkim propisima i normama i priznatim tehničkim pravilima, ili prema drugim priznatim jednakovrijednim standardima, a osobito :</t>
  </si>
  <si>
    <t>EN 1015-7, zapreminska masa i poroznost svježeg morta
EN 1015-3, konzistencija svježeg morta
EN 1015-11, tlačna i savojna vlačna čvrstoča morta
EN 771-1, EN 772-1, EN 7723, EN 772-13, EN 772-16, HRN EN 14063-1:2008,
tlačna čvrstoća opeke, na mjestu primjene oblikovani proizvodi od lakoagregatne eksp. gline</t>
  </si>
  <si>
    <t>HRN B.C1.030, B.C8.030, građevinski gips
HRN B.C1.020, B.C8.030, građevinsko vapno
HRN B.C8.015,022 – 026, cement
HRN B.C8.011, portland cement
HRN B.C8.030, pijesak
HRN U.M2.010, U.M2.012, mortovi
HRN U.F2.010, tehički normativi za izvođenje fasaderskih radova</t>
  </si>
  <si>
    <t>HRN EN 1008, HRN EN 13139;2003+AC;2006, voda i pijesak 
HRN EN 197-1:2003, cement
HRN EN 459-1:2001, vapno</t>
  </si>
  <si>
    <t>Svi upotrebljeni materijali za izvedbu zidarskih radova moraju odgovarati gore spomenutim standardima i HRN-u, ili drugim priznatim jednakovrijednim standardima. Posebno se skreće pažnja da izvođač mora prije izvedbe izvršiti pregled podloge te prodora u zidu prema nacrtu u prisutnosti nadzornog inženjera, voditi računa o uzidavanju pojedinih građ. elemenata, te upisati napomenu u građevinski dnevnik, kako ne bi kasnije došlo do naknadnih radova. Navedene radnje uključene su u jediničnu cijenu.</t>
  </si>
  <si>
    <t>Prije uporabe određenih materijala treba predočiti nadzornom inženjeru atest o kakvoći i kvaliteti materijala. Ukoliko ne postoje adekvatni standardi za materijale koji se ugrađuju, obavezno je pribaviti odgovarajući atest kao dokaz kvalitete. Izvoditelj radova mora tijekom izvođenja radova stalno obavljati kontrolu kakvoće rada.</t>
  </si>
  <si>
    <t xml:space="preserve">Izvođač je dužan osigurati i zaštititi sve dijelove građevine na kojima se izvode radovi, radi sprečavanja oštećenja tijekom izvedbe. Pojava svih oštećenja na dijelovima na kojima se ne izvode radovi ili koji su nastupili nepažnjom izvoditelja isti je dužan otkloniti o vlastitom trošku. Naročitu pažnju treba posvetiti zaštiti prozorskih stakala koje treba zaštititi PVC građevinskom folijom. Ta zaštita ulazi u jediničnu cijenu izvedbe pročelja zgrade.
</t>
  </si>
  <si>
    <t xml:space="preserve">Sav rad, sve komunikacije i sav transport vrši se isključivo sa vanjske strane građevine, tj. preko skele. Zidarsko-fasaderski radovi se izvode na dobro očišćenoj i otprašenoj površini zida te ih treba izvoditi samo u povoljnim vremenskim uvjetima, uz odgovarajuće osiguranje i zaštitu svježe ožbukanih površina od štetnog utjecaja djelovanja sunca i oborina. Sve detalje izvedbe na pročelju potrebno je dogovoriti i na njih ishoditi suglasnost nadzornog inženjera, a prije pristupanja izvedbi radova. Obračun svih radova vršiti se kako je to naznačeno u opisu stavke.
</t>
  </si>
  <si>
    <t>Prilikom izvođenja zidova zgrada izvođač se mora pridržavati slijedećih mjera:
- zidanje se mora izvoditi sa pravilnim zidarskim vezovima, a preklop mora iznositi najmanje jednu četvrtinu dužine zidnog elementa,
- debljina ležajnica ne smije biti veća od 15 mm, a širina sudarnica ne smije biti manja od 10 mm niti veća od 15 mm,
- ako se zida za vrijeme zime treba zidove zaštiti od mraza,
- zidovi čije izvođenje nije završeno prije nastupanja zimskih mrazova moraju se zaštiti na odgovarajući način,
- svako naknadno bušenje ili izrada užljebina u zidovima zgrade koje nije bilo predviđeno projektom, može se izvoditi samo ako je prethodnim statičkim proračunom utvrđeno da nosivost zida poslije tog bušenja odnosno izrade žlijeba nije manja od propisane nosivosti.
- poprečni i uzdužni zidovi moraju na spoju biti međusobno povezani zidarskim vezom, tj. za pregradne zidove treba ispustiti zupce u masivnom zidu na svaki drugi red za ½ opeke.
- zidove uz vertikalni serklaž također zupčasto izvesti.
- vanjske fuge ostaviti prazne od 1,5 do 2 cm za vezu žbuke prigodom žbukanja zidova.
- za vrijeme zidanja opeku kvasiti vodom, a pri zidanju cementnim mortom opeka mora 
ležati u vodi neposredno prije zidanja
- reške dimnjaka i ventilacionih kanala zagladiti.
- prilikom zidanja pravovremeno ostaviti otvore prema zidarskim mjerama, 
voditi računa o uzidavanju pojedinih građevinskih elemenata, 
o ostavljanju žljebova za kanalizaciju, za centralno grijanje ako su ucrtani 
(ne plaća se posebno, ulazi u jediničnu cijenu)</t>
  </si>
  <si>
    <t>Posebno se ne naplaćuje ni zatvaranje (žbukanje šliceva, žljebova i sl.) iza položene instalacije.
Zazidavanje (zatvaranje) žljebova u zidovima ostavljenih za instalacije kanalizacije i grijanja nakon izvođenja tih instalacija, opekom, rabicom ili na drugi način, ne plaća se posebno, ukoliko troškovnikom nije posebno propisano. Obračun nosivih zidova, stupova i dimnjaka je zapreminski (m3), pregradnih zidova i žbuka površinski (m2).</t>
  </si>
  <si>
    <t>Prva faza žbukanja je bacanje grubog šprica (oštri pijesak, cement, voda) i to zidarskom žlicom, a ne tavom. Na grubi špric bacati grubu žbuku kojom se definira ravnina žbukane plohe. Fina žbuka služi samo za zaglađivanje površina. Treba je izraditi tako da površine budu posve ravne i glatke, a uglovi i bridovi, te spojevi zida i stropa izvedeni oštro ukoliko u troškovniku nije drugačije označeno. Rabiciranje žbuke izvodi se pomoću tekstilno staklene mrežice otporne na alkalije ili sitno pletene mreže od nehrđajućeg čelika. Točno izvedena žbuka je ona koja po horizontali i vertikali nema odstupanja veća od 1 0/00 u bilo kojem smjeru, za jednu etažu. Troškovi sanacije dijelova izvedenih van ovih kriterija padaju na teret izvođača radova.</t>
  </si>
  <si>
    <t>Kod obrade fasade plemenitom žbukom bila to šerana ili prskana (hirofa), žbuka mora biti kvalitetna, tvorničke izvedbe u izabranoj boji i kvaliteti. Kod izrade fasadnih žbuka raditi prema uputstvu proizvođača. Grebana se žbuka zove i šerana, a prskana hirofa.</t>
  </si>
  <si>
    <t>Izrada strojne žbuke na zidovima:
na zidovima kuhinja i kupaonica izvodi se žbuka na bazi cementa, a u ostalim prostorijama na bazi gipsa. Prilikom izrade postavljaju se alu vodilice i kutne letvice. Stropovi nisu predviđeni za žbukanje. U cijenu stavke uključene su sve potrebne predradnje koje je potrebno izvršiti na AB zidovima i spojnim zidovima cigle i AB (premaz, impregnacija, bandažiranje) kao i sav potreban rad, materijal i radna skela.</t>
  </si>
  <si>
    <t>Mort za žbukanja mora odgovarati HRN U.M2.012 ili jednakovrijednim priznatim standardima. Prije žbukanja sve zidne površine potrebno je očistiti i pošpricati rijetkim cementnim mortom u omjeru 1:1. Završne plohe zida moraju biti ravne, fine i jednolično zaglađene. Mort treba biti miješan u omjerima materijala kako je određeno projektom morta, a koji je dužan dostaviti izvođač. Navedenim projektom se mora postići projektirana marka morta. Sav pribor koji se koristi pri mješanju i transportu se treba održavati čistim. Nakon što se mort izvadi iz mješalice ne smije mu se dodavati nikakav materijal. Mort mora biti upotrebljen prije nego počne vezivanje. Mort mora imati plastičnu konzistenciju određenu normama za mort. Unaprijed pripremljeni mort treba rabiti u skladu s uputama proizvođača i prije kraja roka uporabe deklariranog od proizvođača.</t>
  </si>
  <si>
    <t>Zidarska pripomoć obrtnicima, instalaterima, nošenje izuzetno teških predmeta i pripomoć kod raznih ugradnji obračunava se u radnim satima, a u cijenu je uključen i sav potreban materijal za pripomoć (za krpanja, ugradnju i sl.).</t>
  </si>
  <si>
    <t>Prilikom izrade fasadnih skela potrebno se je pridržavati propisa zaštite na radu po pitanjima radnih ploha, zaštitnih ograda i prilaza. Materijal za izradu skela mora biti potpuno ispravan. Odgovorna osoba dužna je izvršiti pregled materijala prije ugradnje. Skele moraju biti izvedene po mjerama i na način označen u statičkom računu i nacrtima za skele. Izvedene skele moraju biti sposobne podnijeti predviđeno opterećenje i moraju biti stabilne. Fasadne skele obračunavaju se po m2 projekcije skele u ravnini pročelja, mjereno po vanjskom rubu i
1 m′ nad najvišom površinom.</t>
  </si>
  <si>
    <t>Izvođač će pristupiti izvedbi završnih zidarskih radova tek nakon što projektant potpisom potvrdi tehnološku razradu svih detalja.</t>
  </si>
  <si>
    <t>Jedinična cijena uključuje sve pripremne i završne radovi, tehnološku razradu svih detalja, postavu i skidanje radne skele, sve posredne i neposredne troškove za rad, materijal, alat i građevinske, ispiranje i otprašivanje površine zida, sav otežani rad na izvedbi, zaštitu izvedenog dijela pročelja, zaštitu PVC građ. folijom prozorskih stakala, sav potrebni horizontalni i vertikalni prijevoz kao i prijevoz do gradilišta, čišćenje tokom rada, odvoz i zbrinjavanje smeća, završno čišćenje prije primopredaje radova, nadoknadu eventualne štete nastale iz nepažnje na svojim ili tuđim radovima, usklađenje organizacije rada s operativnim planom, primjenu svih mjera zaštite na radu.</t>
  </si>
  <si>
    <t>Izvedba betona za pad na ravnim krovovima</t>
  </si>
  <si>
    <t xml:space="preserve">Na prethodno dobro očišćenu podlogu  izvedba betona za pad s granulatom granula od ekspandiranog polistirena, gustoće  300-400 kg/m3 . Granule EPS-a sa zatvorenim ćelijama s jednolikim granulama 3-6 mm, savršeno okruglima, kontrolirane gustoce, netoksicnim, neapsorpcijskim, otpornim na truljenje, dimenzionalno stabilne, proizvodnje bez klorofluorougljika (CFC, HCFC i HFC), bez
hranjive vrijednosti koja pogoduje rastu gljivica i bakterija. Minimalna debljina sloja 4 cm. U slučaju manjih ili vrlo malih debljina dodati u smjesu cementa i granule oko 200 kg/m3 agregata s maksimalnom velicinom zrna 0,6 mm uz ručno miješanje te postaviti elektrozavarenu metalnu armaturnu mrežu ili PP vlakna (1kg/m3). </t>
  </si>
  <si>
    <t>Beton za pad debljine 4 - 14 cm.</t>
  </si>
  <si>
    <t>Prefabricirane betonske podložne ploče na krovu doma</t>
  </si>
  <si>
    <t>Dobava, doprema i izvedba prefabriciranih podložnih stopa na krovu doma (za pričvršćenje potkonstrukcije solarnih kolektora) izrađenih od armiranog betona razreda čvrstoče C20/25. Betonske prefabricirane ploče polažu se na izvedeni završni sloj ravnog neprohodnog krova (prema potrebi, u slučaju izvedbe na gradilištu, dodati i sloj geotekstila i podložni nasip sitnog šljunka debljine 5 cm ispod ploča). Izvesti prema detaljima i mjerama iz projekta. Jedinična cijena stavke uključuje: dobavu, dopremu, skladištenje i ugradnju prefabriciranih armiranobetonskih podložnih ploča, sav potreban rad, pomoćna sredstva i transport za izvedbu opisanog rada. Obračun po kom. ugrađene prefabricirane betonske podložne ploče.</t>
  </si>
  <si>
    <t>ploče dim. 250/80/8 cm</t>
  </si>
  <si>
    <t>Popravci žbuke</t>
  </si>
  <si>
    <t>Stavka obuhvaća sve popravke oštećene, dotrajale ili otpale postojeće unutarnje žbuke zidova, stropova i špaleta oko otvora u prostorima obuhvaćenih rekonstrukcijom koji su oštećeni prilikom izvođenja radova rušenja ili demontaže fasadnih stavki, instalacija i sl, te popravci otpale žbuke, a nakon ugradnje novih stolarskih stavki. Postojeću podlogu potrebno je prethodno impregnirati i obraditi reparaturnim mortom, a vlažne dijelove premazati hidrofobnim sredstvom.</t>
  </si>
  <si>
    <t>Sve kuteve i bridove učvrstiti kutnim profilima. Sve betonske površine prethodno premazati SN vezom. Sve spojeve različitih materijala potrebno je rabicirati rabic pletivom. Kod popravaka  postojeće žbuke, za zapunjavanje otvora, reški i šliceva upotrijebiti prikladan materijal (polistiren, gips ploče, opeka, porobeton ili sl.) što je uključeno u stavku. Obračun za kompletan rad, materijal i radnu skelu po m² izvedene žbuke.</t>
  </si>
  <si>
    <r>
      <t>Stavkom je obuhvaćeno žbukanje zidova od armiranog betona, porobetona i opeke, produžnim mortom M-25 (1:2:6; 1800kg/m</t>
    </r>
    <r>
      <rPr>
        <sz val="9"/>
        <rFont val="Arial"/>
        <family val="2"/>
        <charset val="238"/>
      </rPr>
      <t>³</t>
    </r>
    <r>
      <rPr>
        <sz val="9"/>
        <rFont val="Calibri"/>
        <family val="2"/>
        <charset val="238"/>
      </rPr>
      <t xml:space="preserve">, HRN U.M2.012 ili jednakovrijedno), a u sanitarijama cementnom žbukom (1:3; HRN U.M2.010 ili jednakovrijedno). Žbuku izvesti potpuno ravnu, s ravnim bridovima, oštrim i zaštićenim limenim kutnicima. Stavka uključuje:   </t>
    </r>
  </si>
  <si>
    <t xml:space="preserve">- čišćenje reški                      </t>
  </si>
  <si>
    <t xml:space="preserve">- cementni špric 1:1   </t>
  </si>
  <si>
    <t xml:space="preserve">- gruba žbuka </t>
  </si>
  <si>
    <t xml:space="preserve">- fina žbuka istog sastava samo prosijani pijesak       </t>
  </si>
  <si>
    <t>Učenički dom: stavka ST1 - dim. 100/173 cm</t>
  </si>
  <si>
    <r>
      <t xml:space="preserve"> </t>
    </r>
    <r>
      <rPr>
        <sz val="9"/>
        <rFont val="Calibri"/>
        <family val="2"/>
        <charset val="238"/>
      </rPr>
      <t>kapa na atici kuhinje
- lim r. š. 55 cm</t>
    </r>
  </si>
  <si>
    <t>stavka ST3 - dim. 100/263 cm</t>
  </si>
  <si>
    <t>stavka ST4 - dim. 150/263 cm</t>
  </si>
  <si>
    <t>stavka ST6 - dim. 112/350 cm</t>
  </si>
  <si>
    <t>stavka ST7 - dim. 100/260 cm</t>
  </si>
  <si>
    <t>stavka ST8 - dim. 105/65 cm</t>
  </si>
  <si>
    <t>Krov uč. doma - stavka ST9 - dim. 92/200 cm</t>
  </si>
  <si>
    <t>Portirnica - stavka AL1 - dim. 330/263 cm</t>
  </si>
  <si>
    <t>Kuhinja: stavka AL2 - dim. 640/350 m</t>
  </si>
  <si>
    <t>stavka AL3 - dim. 323/350 m</t>
  </si>
  <si>
    <t>stavka AL4 - dim. 92/350 m</t>
  </si>
  <si>
    <t>stavka AL5 - dim. 125/350 m</t>
  </si>
  <si>
    <t>stavka AL5a - dim. 125/350 m</t>
  </si>
  <si>
    <t>Dozidavanje vijenca (nadozida) oko postojećeg otvora za kupole</t>
  </si>
  <si>
    <t>Dobava i ugradnja porobetonskog bloka širine 20 cm, visine 40 cm oko otvora u ploči za 4 kupole na krovu kuhinje.  Potrebno je nadozidati vijenac (nadozid) smještavanjem istog poravnato uz rub postojećeg otvora u ab-ploči. Prilikom ugradnje, prethodno pripremiti postojeće podnožje na kojem se zida vijenac. Radove izvoditi pažljivo radi kasnijeg povezivanja kupole sa slojevima krova i montaže kupole. Dimenziju svijetlog otvora točno prilagoditi dimenziji kupola tj. njihovim sistemskim vijencima. Izvesti prije izvedbe slojeva krova - betona za pad, toplinske izolacije, hidroizolacije. Postava u građevinsko ljepilo ili u slučaju drugačije preporuke izvođača, nakon odabira konkretnog materijala za ugradbu, potrebno je zatražiti odobrenje od glavnog projektanta i nadzornog inženjera.</t>
  </si>
  <si>
    <t>m³</t>
  </si>
  <si>
    <t>Žbukanje zidova od porobetona</t>
  </si>
  <si>
    <t>U svemu isto kao i stavka br. 3. samo se odnosi na unutarnje žbukanje dozidanog dijela vijenca krovnog otvora za kupole.</t>
  </si>
  <si>
    <t>Popuna uvučenog dijela nadvoja radi izravnavanja</t>
  </si>
  <si>
    <r>
      <t>porobetonskim termoizolacijskim pločama (λ</t>
    </r>
    <r>
      <rPr>
        <b/>
        <vertAlign val="subscript"/>
        <sz val="9"/>
        <rFont val="Calibri"/>
        <family val="2"/>
        <charset val="238"/>
      </rPr>
      <t xml:space="preserve">R </t>
    </r>
    <r>
      <rPr>
        <b/>
        <sz val="9"/>
        <rFont val="Calibri"/>
        <family val="2"/>
        <charset val="238"/>
      </rPr>
      <t>≤</t>
    </r>
    <r>
      <rPr>
        <b/>
        <sz val="9"/>
        <rFont val="Calibri"/>
        <family val="2"/>
      </rPr>
      <t>0,045 W/mK)</t>
    </r>
  </si>
  <si>
    <t xml:space="preserve">Popuna vidljivih dijelova AB-nadvoja kuhinje iznad prozora i vrata u svrhu izravnavanja površine pročelja s ostatkom pročelja (na mjestima gdje nema fasadne opeke) prije montaže glavnog izolacijskog sloja u punoj debljini. Dimenzija udubine koju je potrebno nadopuniti iznosi cca. 16-18 cm, ostatak ispuniti žbukom kompatibilnom s odabranim proizvodom, a sve prema uputama proizvođača. </t>
  </si>
  <si>
    <t>porobetonske ploče d = 15 cm</t>
  </si>
  <si>
    <t>žbuka d = 1 - 3 cm</t>
  </si>
  <si>
    <t>Izvedba spuštenog modularnog kazetiranog stropa</t>
  </si>
  <si>
    <t>Spušteni kazetirani modularni strop s vodoravnom potkonstrukcijom iz metalnih T profila u boji prema odabiru projektanta s odgovarajucim ovjesom na nosivom stropu. Uključujući izvedbu ruba s kutnim profilima. Podgled iz AMF ploca debljine 15 mm, iz mineralnih vlakana. Obračun po m² površine ovješenog stropa.</t>
  </si>
  <si>
    <t>Ugradnja stropa u administrativnim prostorijama i hodniku prizemlja (sjeverni krak) gdje se vrši izmjena ugrađene stropne armature rasvjete - ugradnju obavezno uskladiti s izvođačem elektroinstalacija!</t>
  </si>
  <si>
    <t>Spušteni strop od ploča s mineral. vlaknima d = 15 mm</t>
  </si>
  <si>
    <t xml:space="preserve">Popravci podova u podnožju novih vanjskih stijena i vrata nakon njihove ugradnje </t>
  </si>
  <si>
    <t xml:space="preserve">Popravci raznih postojećih obloga podova u betonu, kamenu i sl. u podnožju stavaka vanjskih stijena i vrata nakon njihove ugradnje odn. izvedbe donjih spojeva i montaže izoliranih pragova i omogućavanja prekida toplinskog mosta te izvedbe hidroizolacije. Radove izvesti u dogovoru nakon izvedbe vanjske stolarije i alu bravarije. </t>
  </si>
  <si>
    <t>Razni popravci žbuka nakon izvedbe prodora za instalacije strojna i ručna bušenje i štemanja za ostale instalacije</t>
  </si>
  <si>
    <t>Razni popravci zidova i žbuke nakon izvedbe prodora za instalacije i te ostalih vodova u šlicevima i sl. Obračun paušalno.</t>
  </si>
  <si>
    <t>ZIDARSKI RADOVI UKUPNO:</t>
  </si>
  <si>
    <t xml:space="preserve">TROŠKOVNIK GRAĐEVINSKO ZANATSKIH RADOVA </t>
  </si>
  <si>
    <t xml:space="preserve">A. GRAĐEVINSKI RADOVI / A.IV. IZOLATERSKI RADOVI </t>
  </si>
  <si>
    <t>IZOLATERSKI RADOVI</t>
  </si>
  <si>
    <t xml:space="preserve">Sve radove izvođač mora izvoditi prema troškovniku i izvedbenoj dokumentaciji, solidno i stručno, prema pravilima dobrog zanata, Pravilniku o ocjenjivanju sukladnosti, ispravama o sukladnosti i označavanju građevinskih proizvoda (NN 103/08, 147/09, 87/10, 129/11), Pravilniku o tehničkim mjerama i uvjetima za završne radove u zgradarstvu (Sl.list br. 21/90), Tehničkom propisu o racionalnoj upotrebi energije i toplinskoj zaštiti u zgradama (NN 97/14, 130/14, NN128/15) sa pripadajućim normama, Tehničkom propisu za građevinske konstrukcije (NN 17/17), Tehničkom propis o građevnim proizvodima (NN 33/10, 87/10, 146/10, 81/11, 100/11, 130/12, 81/13, 136/14, 119/15) i Tehničkim uvjeti za projektiranje i građenje zgrada - Akustika u građevinarstvu (HRN U.J6.201/89), te svim ostalim tehničkim propisima, priznatim tehničkim pravilima i HR normama, ili drugim priznatim jednakovrijednim standardima.
</t>
  </si>
  <si>
    <t xml:space="preserve">Izvođač radova mora za sve materijale koje će upotrijebiti za izvedbu izolacije pribaviti odgovarajuće ateste ne starije od 6 mjeseci i dostaviti ih nadzornom inženjeru na uvid. Hidroizolaciju, toplinsku ili zvučnu izolaciju treba izvoditi točno prema specifikaciji radova, uputama, preporukama proizvođača, kao i prema tehničkim uvjetima izvođenja. </t>
  </si>
  <si>
    <t>Površine na koje se polaže izolacija trebaju biti posve ravne, očišćene od prašine ili drugih nečistoća, dovoljno glatke da izolacija dobro prione uz podlogu. Toplinsku ili zvučnu izolaciju potrebno je izvesti kontinuirano bez fuga kako bi se spriječili toplinski ili zvučni mostovi. Horizontalna ili vertikalna izolacija podova ili zidova treba prilegnuti uz površinu ravno, bez nabora ili mjehura. Sve spojeve PE ili PVC traka ili folija treba spajati samoljepivom trakom širine min 4 cm ili po detalju izolacije. U cijeni također treba uključiti obradu slojeva izolacije i  izvedbu holkera oko raznih prodora kroz slojeve izolacije (instalacije), kao i ugradnje završnih profila, putz lajsni i sl.</t>
  </si>
  <si>
    <t>U sklopu slojeva izolacije uz sve bočne vertikalne ili kose plohe treba obavezno izvesti holkere, visine min 15 cm bez posebne naplate. Tako izveden prelazni detalj sa svim slojevima izolacije treba završno zaštititi. Ukoliko nije posebno predviđen detalj holker treba izvesti cem. mortom 1:1 M-10 d= 3-4-cm po HRN – u U.M2.010, ili prema drugim priznatim jednakovrijednim standardima, armiran pocinč. rabic. mrežicom, dilatiran svaka 2 cm ili po detalju izvedbe izolacije. Nakon izvedbe svakog sloja izolacije nadzorni organ treba izvršiti pregled, a tek nakon pozitivnog mišljenja i upisa u građevinski dnevnik može se nastaviti sa radom.</t>
  </si>
  <si>
    <t>Skladištenje materijala na gradilištu mora biti stručno kako bi se isključila bilo kakva mogućnost propadanja. Nepravilno i nekvalitetno izvedene radove izvođač mora na svoj trošak ukloniti i izvesti pravilno.</t>
  </si>
  <si>
    <t>Izvođač će pristupiti izvedbi tek nakon što projektant potpisom potvrdi tehnološku razradu svih detalja. Izrada rješenja neće se posebno naplatiti već predstavlja trošak i obavezu izvođača. Izvođač može predložiti druge proizvode za izolaciju od onih opisanih troškovnikom uz uvjet istih svojstava i kvalitete. Izvođač je dužan sve izvoditi prema uputama proizvođača, isporučitelja materijala te ovjerenih detalja.</t>
  </si>
  <si>
    <r>
      <t>Obračun se vrši po m</t>
    </r>
    <r>
      <rPr>
        <sz val="9"/>
        <rFont val="Arial"/>
        <family val="2"/>
        <charset val="238"/>
      </rPr>
      <t>²</t>
    </r>
    <r>
      <rPr>
        <sz val="9"/>
        <rFont val="Calibri"/>
        <family val="2"/>
        <charset val="238"/>
      </rPr>
      <t xml:space="preserve"> gotove površine. U cijenu stavke uključena je tehnološka razrada svih detalja, priprema podloga, čišćenje zaprljanih podloga vodom pod tlakom i sredstvima / impregnacijama koja propisuje proizvođač, dobava i ugradnja svih opisanih materijala i elemenata, alat i mehanizacija, troškovi radne snage za kompletan rad propisan troškovnikom, troškovi vertikalnog i horizontalnog prijenosa, postava i skidanje potrebne radne skele sa zaštitnom tkaninom, troškovi deponiranja materijala i alata te čišćenje po završetku rada, odvoz i zbrinjavanje smeća, troškove popravke nastalih zbog nepažljive izvedbe ili učinjene štete drugim izvođačima, troškovi zaštite na radu, troškovi atestiranja.</t>
    </r>
  </si>
  <si>
    <t xml:space="preserve">HIDROIZOLACIJA
Sve hidroizolaterske radove treba izvesti solidno i stručno držeći se projektne dokumentacije, propisa, opisa iz troškovnika, uputama proizvođača i pravilima dobrog zanata. Prije početka radova izvođač mora ustanoviti kvalitetu podloge na koju se izvodi izolacija i ako nije pogodna za rad mora o tome izvijestiti naručitelja radova kako bi se podloga na vrijeme popravila i pripremila za izvođenje izolacije.
</t>
  </si>
  <si>
    <t>Sav materijal za izolaciju treba biti prvorazredne kvalitete, te odgovarati tekućim propisima i normativima. Izolacijsku ljepenku i ostale vrste izolacijskih traka i ploča treba rezati ravno i pravokutno. Zaderani i krpani komadi ne smiju se ugrađivati. Svi preklopi moraju biti najmanje 10 cm široki i lijepljeni varenjem. Kod polaganja dvaju ili više slojeva izolacijskih traka ili ploča preklopi ne smiju ležati jedan na drugom, već moraju biti pomaknuti.</t>
  </si>
  <si>
    <t>Kod hidroizolacije zidova ljepenka treba na svaku stranu zida imati prihvat širine od 10 cm, koji treba spojiti s horizontalnom izolacijom podova. Površine na koje se polaže izolacija, trebaju biti posve ravne, suhe, očišćene od prašine i nečistoće i dovoljno glatke kako bi izolacija dobro prionula. Izolacija treba prilegnuti na površinu ravno, bez nabora i mjehura.</t>
  </si>
  <si>
    <t xml:space="preserve">Posebnu pažnju obratiti na zaštitu od požara kod rada s vrućim bitumenskim premazima i varenim ljepenkama zbog velike zapaljivosti bitumena. U slučaju požara gasiti pijeskom ili pjenom. Gašenje vodom je opasno zbog prskanja vrelog bitumena. </t>
  </si>
  <si>
    <r>
      <t xml:space="preserve">Svi materijali za izvedbu hidroizolaterskih radova moraju u pogledu kvalitete odgovarati HR normama koje propisuje </t>
    </r>
    <r>
      <rPr>
        <i/>
        <sz val="9"/>
        <rFont val="Calibri"/>
        <family val="2"/>
        <charset val="238"/>
      </rPr>
      <t>Tehnički propis o građevnim proizvodima (NN 33/10, 87/10, 146/10, 81/11, 100/11, 130/12, 81/13),</t>
    </r>
    <r>
      <rPr>
        <sz val="9"/>
        <rFont val="Calibri"/>
        <family val="2"/>
        <charset val="238"/>
      </rPr>
      <t xml:space="preserve"> sukladno HRN EN,ili drugim priznatim jednakovrijednim standardima, koja se odnosi na određeni proizvod, a osobito:
</t>
    </r>
  </si>
  <si>
    <t xml:space="preserve">HRN EN 13707:2005+A1:2008, bitumenske hidroizolacijske krovne trake sa uloškom 
HRN EN 13859-1:2008, podložne trake za prijeklopno pokrivanje krovova
HRN EN 13859-2:2008, podložne trake za zidove
HRN EN 13956:2005+1:2008, plastične i elastomerne hidroizolacijske trake za krovove
HRN EN 13967:2005+A1:2008, plastične i elastomerne trake za zaštitu od vlage i vode iz tla
HRN EN 13969:2005+A1:2008, bitumenske trake za zaštitu od vlage i vode iz tla
HRN EN 13970:2005+A1:2008, bitumenske paronepropusne trake
HRN EN 13984:2005+A1:2008, plastične i elastomerne paronepropusne trake
HRN EN 14909:2008, plastične i elastomerne trake za sprečavanje kapilarnog podizanja vode
HRN EN 14967:2008, bitumenske trake za sprečavanje kapilarnog podizanja vode
</t>
  </si>
  <si>
    <t xml:space="preserve">Svi materijali za izvedbu hidroizolaterskih radova moraju u pogledu kvalitete odgovarati priznatim tehničkim pravilima,  ili  drugim priznatim jednakovrijednim standardima, a osobito:
</t>
  </si>
  <si>
    <t xml:space="preserve">HRN U.M3 210, bitumenska traka s uloškom jutene tkanine
HRN U.M3 220, neposuti, bitumenom impregnirani ravni krov
HRN U.M3 221, bitumenom obostrano obloženi papir
HRN U.M3.224, vrući premaz
HRN U.M3 226, bitumenska traka s uloškom krovnog kartona
HRN U.M3 227, bitumenizirani stakleni voal
HRN U.M3.229, bitumenom obložena al.folija
HRN U.M3.230, bit. traka s uloškom al.folije
HRN U.M3 231, bit. traka s uloškom staklenog voala
HRN U.M3 232, bitumenizirani krovni karton
HRN U.M3 234, bit. traka s uloškom staklene tkanine
HRN U.M3.240, bit. hidroizolac.materijal s organskom zatvaračem za hladni post.
HRN U.M3 242, hidroizolac. materijal na osnovi bit.emulzija za hladni postupak
HRN U.M3 244, hidroizolac. materijal za topli postupak
HRN U.M3 246, hidroizolac. materijal od mastiksa
HRN U.M3 248, bitumenizirani perforirani stakleni voal
HRN U.M3 300, bit.trake za varenje
</t>
  </si>
  <si>
    <r>
      <t xml:space="preserve">Svi materijali za izvedbu termoizolaterskih radova moraju u pogledu kvalitete odgovarati HR normama koje propisuje </t>
    </r>
    <r>
      <rPr>
        <i/>
        <sz val="9"/>
        <rFont val="Calibri"/>
        <family val="2"/>
        <charset val="238"/>
      </rPr>
      <t>Tehnički propis o racionalnoj uporabi energije i toplinskoj zaštiti u zgradama (NN 110/08, 89/09, 79/13,  90/13),</t>
    </r>
    <r>
      <rPr>
        <sz val="9"/>
        <rFont val="Calibri"/>
        <family val="2"/>
        <charset val="238"/>
      </rPr>
      <t xml:space="preserve"> sukladno HRN EN koja se odnosi na određeni proizvod, uključujući i sve važeće europske tehničke propise i norme,  ili druge priznate jednakovrijedne standarde, a osobito:</t>
    </r>
  </si>
  <si>
    <t xml:space="preserve">HRN EN 13162:2012, tvornički izrađeni proizvodi od mineralne vune (MW)
HRN EN 13163:2012, tvornički izrađeni proizvodi od ekspandiranog polistirena (ESP)
HRN EN 13164:2012, tvornički izrađeni proizvodi od ekstrudirane polistirenske pjene (XPS)
HRN EN 13165:2012, tvornički izrađeni proizvodi od tvrde poliuretanske pjene (PUR)
ETAG 004, 03/00, 06/08,  EXTERNAL THERMAL INSULATION COMPOSITE SYSTEMS WITH RENDERING
HRN EN 13499:2004, povezani sustavi za vanjsku toplinsku izolaciju (ETICS) na osnovi EPS 
HRN EN 13500:2004, povezani sustavi za vanjsku toplinsku izolaciju (ETICS) na osnovi MW
HRN EN 13172:2012, vrednovanje sukladnosti
HRN EN 29052-1 (ISO 9052-1; EN 29052-1), materijali koji se upotrebljavaju u stanovima ispod plivajućih podova 
</t>
  </si>
  <si>
    <t>Svi materijali za izvedbu termoizolaterskih radova moraju u pogledu kvalitete odgovarati HRN EN na koje upućuju priznata tehnička pravila (bivši JUS standardi) koji se odnose na specifikacije građevnih proizvoda HRN U.M9.015 (mineralna vuna) i HRN G.C7.202 (lake ploče za termoizolaciju), ili drugim priznatim jednakovrijednim standardima.</t>
  </si>
  <si>
    <t xml:space="preserve">Prilikom ugradnje ploča mineralne (kamene) vune potrebno je pridržavati se sljedećeg:
Ugrađivati se smije samo suh i neoštećen proizvod. Proizvod se polaže na pripremljenu suhu podlogu. Prilikom polaganja proizvoda na otvorenom potrebno je spriječiti moguće
oštećenje uslijed djelovanja atmosferilija (kiša, snijeg). 
</t>
  </si>
  <si>
    <t xml:space="preserve">Prilikom ugradnje ploča mineralne (kamene) vune kod prohodnih krovova potrebno je pridržavati se sljedećeg:
Obavezna je primjena drenažnih slojeva (geotekstila ili sl.) iznad  sloja hidroizolacije. Obavezna je primjena armaturnih mreža nosivih u oba smjera u  vlažnoj zoni armirano-betonske ploče (ili estriha), kao nosivih slojeva završne obloge. Ne preporuča se postava predgotovljenih ploča preko podmetača (podložnih pločica) koji su oslonjeni direktno na hidroizolacijsku foliju. U tom slučaju, preporuča se postava podmetača površine ca. 50% površine završnih ploča ili oslanjanje podmetača na  armirano-betonsku ploču ili estrih preko toplinske izolacije.
</t>
  </si>
  <si>
    <t>Prilikom ugradnje proizvoda, potrebno je pridržavati se redoslijeda ugradnje pojedinih slojeva konstrukcije danih u projektnoj dokumentaciji, odnosno projektu u odnosu na toplinsku zaštitu i uštedu energije, te prospektnoj dokumentaciji i preporukama od strane proizvođača.</t>
  </si>
  <si>
    <t>Tijekom dostave proizvoda (uglavnom na paletama), isti se NIKAKO ne smiju položiti direktno na ploče toplinske izolacije (i hidroizolaciju), već ISKLJUČIVO na prethodno položenu podlogu (daske, ploče od iverice i sl.) preko sloja izolacije.</t>
  </si>
  <si>
    <t xml:space="preserve">Ukoliko se vrši transport materijala i opreme direktno preko sloja toplinsko-izolacijskih ploča, obavezna je postava hodnih staza od dasaka ili ploča od iverica ili sl., preko spomenutog sloja.
Potrebno je poduzeti mjere za sprečavanje oštećenja izolacijskog materijala (izrada privremenih transportnih putova).
</t>
  </si>
  <si>
    <t xml:space="preserve">Sve mjere provjeriti na terenu. Nuditi nakon uvida na licu mjesta. Ukoliko je to moguće izvršiti provjeru postojećeg stanja konstrukcije prije nuđenja. Nakon demontaže i uvida u postojeće stanje nosive konstrukcije napraviti provjeru opterećenja, izračun opterečenja uklonjenih slojeva u odnosu na slojeve novog krova mora biti odobren od strane inženjera konstrukcije. U slučaju potrebe za odstupanjem od predviđenih slojeva, isti se neće obračunavati kao dodatni rad. U cijeni predvidjeti eventualno potrebne izmjene na licu mjesta zbog specifičnosti zadatka (sanacija). </t>
  </si>
  <si>
    <t>Izvedba slojeva ravnog neprohodnog krova K1, K2</t>
  </si>
  <si>
    <t>NAPOMENA: Sve mjere izvedbe, kao i postojeće konstukcije provjeriti na licu mjesta prije planiranja i organizacije radova.</t>
  </si>
  <si>
    <r>
      <t>Izvođenje slojeva ravnog neprohodnog krova u skladu s projektom racionalne uporabe energije i toplinske zaštite z.o.p 016-578. Hidroizolacija je mehanički fiksirana te hermetizirana dvokomponentnim kitom. Jediničnom cijenom uključeni svi spojni elementi: otvoreni, zatvoreni i kutni prelazi i završni elementi. Osobitu pažnju posvetiti holkeru i završnom učvršćenju i brtvljenju hidroizolacije.</t>
    </r>
    <r>
      <rPr>
        <b/>
        <sz val="9"/>
        <rFont val="Calibri"/>
        <family val="2"/>
        <charset val="238"/>
      </rPr>
      <t/>
    </r>
  </si>
  <si>
    <t>Postava hidroizolacije prema uputstvima, programu i izvedbenom troškovniku proizvođača, sve komplet u cijeni do pune gotovosti po iskazanim stavkama.</t>
  </si>
  <si>
    <t xml:space="preserve">Na očišćenu podlogu novog, prethodno izvedenog sloja betona za pad se izvode sljedeći radovi: </t>
  </si>
  <si>
    <t>a)</t>
  </si>
  <si>
    <t>Dobava i polaganje parne brane, bitumenske trake s uloškom AL folije, debljina folije min d=0,1 mm. Brtvljenje je potrebno izvesti i preko L profila pričvrsnice grede. Periferno se membrana lijepi za atiku ili zid trakom. Sloj parne brane potrebno je dići do visine termoizolacije.</t>
  </si>
  <si>
    <t>b)</t>
  </si>
  <si>
    <r>
      <t>Dobava i polaganje toplinske izolacije - dvoslojne tvrde ploče mineralne (kamene) vune za ravne prohodne krovove (na prethodno postavljenu parnu branu), ploča od dva sloja (12 + 8 cm) različite gustoće (sloj veće gustoće postavljen na gornjoj strani), koeficijent toplinske provodljivosti λ≤0,04 W/mK, klasa negorivosti A1 (ili najmanje A2 za skupinu visoke zgrade), ukupne debljine 20 cm</t>
    </r>
    <r>
      <rPr>
        <sz val="9"/>
        <rFont val="Calibri"/>
        <family val="2"/>
        <charset val="238"/>
      </rPr>
      <t>. Sve detalje izvesti na način koji propisuje proizvođač toplinske izolacije. Izvođač treba imati radnike s odgovarajućim iskustvom, obučene i ovlaštene od proizvođača materijala.</t>
    </r>
  </si>
  <si>
    <t>Kao iznimka, na dijelu ravnog krova doma gdje se postavljaju podložne ab ploče na koje se vrši montaža nosača solarnih kolektora, ugrađuju se ploče toplinske izolacije od XPS-a, zbog veće gustoće i nosivosti (500 Kpa), d= 20 cm. Na tim mjestima, sloj hidroizolacije koji dolazi iznad toplinske izolacije potrebno je odijeliti razdjelnom folijom geotekstila. Pozicioniranje prema nacrtima.</t>
  </si>
  <si>
    <t>c)</t>
  </si>
  <si>
    <t>Dobava i polaganje jednoslojne hidroizolacijske TPO membrane (deb. 1,5 mm, armirane), bijele boje, UV stabilne, mehanički učvršćena za podlogu. Hidroizolacijske membrane se polažu na geotekstil ili toplinsku izolaciju (sve prema uputama proizvođača) i ugrađuju u sustavu mehanički pričvršćenih membrana. Rubovi membrana se međusobno preklapaju i zavaruju vrućim zrakom kako bi se postigao potpuno homogen spoj (min preklapanje prema uputama proizvođača). Na svojim završetcima membrana se vari na TPO limove. Sve spojeve izvesti na način da se osigura vodotijesnost membrane. Izvoditelj treba imati radnike s odgovarajućim iskustvom, obučene i ovlaštene od proizvođača materijala.</t>
  </si>
  <si>
    <t>d)</t>
  </si>
  <si>
    <t xml:space="preserve">Obrada prodora (npr. nosači ograde, gromobran) kroz hidroizolaciju nearmiranom TPO membranom ili tipskom TPO prirubnicom. Završetak se kita PU kitom, i priteže obujmicom. Izvesti prema projektu i detalju proizvođača. </t>
  </si>
  <si>
    <t>e)</t>
  </si>
  <si>
    <t xml:space="preserve">Obrada dilatacije se izvodi pomoću Fe/Zn profila učvršćenih za podlogu sa min 4,0 kom/m' pričvršćivaća, okruglog profila ekstrudiranog poliuretana sa zatvorenim ćelijama, TPO membranom u mehaničkom pričvršćenju, svi spojeni zavareni vrućim zrakom i brtvljenje rubova PU kitom.
</t>
  </si>
  <si>
    <t>f)</t>
  </si>
  <si>
    <t>Izvedba detalja na mjestu sudara horizontalnih i vertikalnih površina koje se hidroizoliraju. Detalj se izvodi na način da se ugrađuje prefabricirani perforirani Fe/Zn profil povećane krutosti koji se mehanički učvršćuje za podlogu sa min. 4,0 kom/m¹ pričvršćivača. Izvesti prema projektu i detalju proizvođača.</t>
  </si>
  <si>
    <t>g)</t>
  </si>
  <si>
    <r>
      <t>Dobava i ugradnja vertikalnog slivnika od TPO-a u slivničke vertikale (</t>
    </r>
    <r>
      <rPr>
        <sz val="9"/>
        <rFont val="GreekC"/>
        <charset val="238"/>
      </rPr>
      <t>∅</t>
    </r>
    <r>
      <rPr>
        <sz val="9"/>
        <rFont val="Calibri"/>
        <family val="2"/>
        <charset val="238"/>
      </rPr>
      <t>kao postojeći, potrebna izmjera prije nuđenja). Slivnici se mehanički pričvršćuju za podlogu, i na njih se vari hidroizolacija. Izvesti prema projektu i detalju proizvođača.</t>
    </r>
  </si>
  <si>
    <t>h)</t>
  </si>
  <si>
    <t>Dobava i montaža dvostrukih okomitih odzračnika na bazi tvrdog PVC-a, toplinski izoliranih sa ekspandiranim polietilenom (EPE), sa mogućnošću spajanja na parnu branu i na hidroizolaciju, promjera Ǿ110 i visine min. 500mm. Jedan na svakih 250-350 m2. Obračun po komadu ugrađenog elementa.</t>
  </si>
  <si>
    <t>i)</t>
  </si>
  <si>
    <t>Polaganje završnog sloja neprohodnog ravnog krova od šljunka granulacije 8-16 mm na podlogu od geotekstila postavljenog iznad završnog sloja hidroizolacije od TPO membrane. (Razdjelni sloj geotekstila ili PP/ PES filc od netkanog voala 2x, deb. 0,2cm, 1x preko hidroizolacije uz min. preklapanje od 10% širine role). Obračun po m2 površine krova.</t>
  </si>
  <si>
    <t>1.1</t>
  </si>
  <si>
    <t xml:space="preserve">Svi navedeni slojevi horizontalne toplinske izolacije od mineralne vune deb. 20 cm i hidroizolacije od TPO membrane (a-d) na horizontalnim i kosim dijelovima krova. Izvesti prema projektu i detalju proizvođača. (po potrebi razdjelni slojevi). </t>
  </si>
  <si>
    <t>TPO membrana</t>
  </si>
  <si>
    <r>
      <t>m</t>
    </r>
    <r>
      <rPr>
        <vertAlign val="superscript"/>
        <sz val="9"/>
        <rFont val="Calibri"/>
        <family val="2"/>
        <charset val="238"/>
      </rPr>
      <t>2</t>
    </r>
  </si>
  <si>
    <r>
      <rPr>
        <b/>
        <sz val="9"/>
        <rFont val="Calibri"/>
        <family val="2"/>
        <charset val="238"/>
      </rPr>
      <t>K1, K2</t>
    </r>
    <r>
      <rPr>
        <sz val="9"/>
        <rFont val="Calibri"/>
        <family val="2"/>
        <charset val="238"/>
      </rPr>
      <t xml:space="preserve"> - krov iznad doma (uklj. stubište, ulaza, porte) i kuhinje - MV, d= 20 cm</t>
    </r>
  </si>
  <si>
    <r>
      <rPr>
        <b/>
        <sz val="9"/>
        <rFont val="Calibri"/>
        <family val="2"/>
        <charset val="238"/>
      </rPr>
      <t>K1</t>
    </r>
    <r>
      <rPr>
        <sz val="9"/>
        <rFont val="Calibri"/>
        <family val="2"/>
        <charset val="238"/>
      </rPr>
      <t xml:space="preserve"> - krov iznad doma - XPS (500 Kpa), d= 20 cm</t>
    </r>
  </si>
  <si>
    <t>razdjelni sloj geotekstila 300 g/m2</t>
  </si>
  <si>
    <t xml:space="preserve">parna brana (Al + Bit folija) </t>
  </si>
  <si>
    <t>1.2.</t>
  </si>
  <si>
    <t>Izvedba detalja dilatacije. Izvesti prema projektu i detalju proizvođača. (e)</t>
  </si>
  <si>
    <t>1.3.</t>
  </si>
  <si>
    <t xml:space="preserve">Izvedba detalja na mjestu sudara horizontalnih i vertikalnih površina. Izvesti prema projektu i detalju proizvođača. (f)
</t>
  </si>
  <si>
    <t>oko krovnih kupola</t>
  </si>
  <si>
    <t xml:space="preserve">na sudarima sa zidom i nadozidom  </t>
  </si>
  <si>
    <t>1.4.</t>
  </si>
  <si>
    <t>Dobava i ugradnja vertikalnog slivnika od TPO-a u postojeće slivničke vertikale (∅ kao postojeći, potrebna izmjera prije nuđenja). Izvesti prema projektu i detalju proizvođača. (g)</t>
  </si>
  <si>
    <t>1.5.</t>
  </si>
  <si>
    <t>Dobava i montaža dvostrukih okomitih odzračnika na bazi tvrdog PVC-a, toplinski izoliranih sa ekspandiranim polietilenom (EPE), sa mogućnošću spajanja na parnu branu i na hidroizolaciju, promjera Ǿ110 (kao postojeći) i visine min. 500 mm. Obračun po komadu ugrađenog elementa. (h)</t>
  </si>
  <si>
    <t>1.6.</t>
  </si>
  <si>
    <r>
      <t xml:space="preserve">Polaganje završnog sloja neprohodnog ravnog krova od šljunka granulacije 8-16 mm, ispran vodom i bez sitnih čestica, na podlogu od geotekstila.  Postavlja se na krov kuhinje, </t>
    </r>
    <r>
      <rPr>
        <b/>
        <sz val="9"/>
        <rFont val="Calibri"/>
        <family val="2"/>
        <charset val="238"/>
      </rPr>
      <t>oznaka K2</t>
    </r>
    <r>
      <rPr>
        <sz val="9"/>
        <rFont val="Calibri"/>
        <family val="2"/>
        <charset val="238"/>
      </rPr>
      <t>. (i)</t>
    </r>
  </si>
  <si>
    <t>šljunak (na krovu kuhinje) sloj d=5 cm</t>
  </si>
  <si>
    <t>šljunak (mjestimično na krovu doma, između ploča za solarne kolektore tj. na mjestima gdje se na krovu koristi XPS umjesto mineralne vune) sloj d=5 cm</t>
  </si>
  <si>
    <t>Izvedba podnožja zidova, XPS - oznaka V1, VZ2, VZ3, VZ3a</t>
  </si>
  <si>
    <t>NAPOMENA: Sve mjere izvedbe, kao i postojeće konstukcije provjeriti na licu mjesta prije planiranja  i organizacije radova.</t>
  </si>
  <si>
    <t>Izvedba podnožja vanjskih zidova stana prema lođi visine cca. 40 cm na prethodno obrađenu i pripremljenu podlogu, poravnato s ostatkom zidne površine sa završnim slojem silikatne žbuke, odn. uvučeno na mjestima gdje je postojeće podnožje uvučeno. Ploče od ekstrudiranog polistirena (XPS-a) sa stepenastim rubom (preklopom), debljine 14 cm, isto kao mineralna vuna na ostatku zidne površine.</t>
  </si>
  <si>
    <t>U cijenu su uključeni svi potrebni profili za žbukanje i profili za pročelje, alu i/ili PVC kutnici (sa mrežicom), sokl profili, okapni profili na nadvojima otvora, ojačanja za rubove, otvore, uglove i dr., te brtvila i brtvene trake spojeva pročelja i vanjske stolarije i bravarije brtvom Sd=0,50.</t>
  </si>
  <si>
    <t>Završna žbuka teraplast sadržana je u završnim zidarsko-fasaderskim radovima (B.V.)</t>
  </si>
  <si>
    <r>
      <rPr>
        <b/>
        <sz val="9"/>
        <rFont val="Calibri"/>
        <family val="2"/>
        <charset val="238"/>
      </rPr>
      <t xml:space="preserve"> - XPS debljine 14 cm</t>
    </r>
    <r>
      <rPr>
        <sz val="9"/>
        <rFont val="Calibri"/>
        <family val="2"/>
        <charset val="238"/>
      </rPr>
      <t xml:space="preserve">
podnožje zgrade - uz teren</t>
    </r>
  </si>
  <si>
    <t>podnožje zida VZ3a bočno uz lođe</t>
  </si>
  <si>
    <t>IZOLATERSKI RADOVI UKUPNO:</t>
  </si>
  <si>
    <t xml:space="preserve">B. OBRTNIČKI RADOVI / B.I. LIMARSKI RADOVI </t>
  </si>
  <si>
    <t>OBRTNIČKI RADOVI</t>
  </si>
  <si>
    <t>LIMARSKI RADOVI</t>
  </si>
  <si>
    <t>Sve radove izvođač mora izvoditi prema troškovniku i izvedbenoj projektnoj dokumentaciji, solidno i stručno, prema pravilima dobrog zanata, Pravilniku o ocjenjivanju sukladnosti, ispravama o sukladnosti i označavanju građevinskih proizvoda (NN 103/08, 147/09, 87/10, 129/11), Pravilniku o tehničkim mjerama i uvjetima za završne radove u zgradarstvu (Sl.list br. 21/90), Tehničkom propisu za građevinske konstrukcije (NN 17/17), Tehničkom propisu o racionalnoj upotrebi energije i toplinskoj zaštiti u zgradama (NN 97/14, 130/14, 128/15) sa pripadajućim normama, Tehničkom propis o građevnim proizvodima (NN 33/10, 87/10, 146/10, 81/11, 100/11, 130/12, 81/13, 136/14, 119/15) i Tehničkim uvjeti za izvođenje limarskih radova (HRN U.N9.055.), te svim ostalim tehničkim propisima, priznatim tehničkim pravilima i HR normama, ili priznatim jednakovrijednim standardima, a osobito:</t>
  </si>
  <si>
    <t xml:space="preserve">   </t>
  </si>
  <si>
    <t xml:space="preserve">HRN C.B4.081, pocinčani lim
HRN C.C4.020, 025, 030, 051, 060, 120, 150, aluminijski lim
HRN C.D4.020, bakreni lim
</t>
  </si>
  <si>
    <t>Ukoliko ne postoje adekvatni standardi za materijale koji se ugrađuju, obavezno je pribaviti odgovarajući atest kao dokaz kvalitete.</t>
  </si>
  <si>
    <r>
      <t xml:space="preserve">Izvođač je dužan prije početka radova predočiti projektantu detalje izvedbe i savijanja limova. Tek po odobrenju i nakon ovjere istih od strane projektanta izvođač može pristupiti izvedbi radova. Izvođač je dužan prije početka radova provjeriti sve građevinske elemente na koje, ili za koje se pričvršćuje limarija i pismeno dostaviti naručitelju svoje primjedbe u vezi eventualnih nedostataka posebno u slučaju: </t>
    </r>
    <r>
      <rPr>
        <b/>
        <sz val="9"/>
        <rFont val="Calibri"/>
        <family val="2"/>
        <charset val="238"/>
      </rPr>
      <t>neodgovarajućeg izbora projektiranog materijala i loše riješenog načina vezivanja limarije za građevinske radove.</t>
    </r>
    <r>
      <rPr>
        <sz val="9"/>
        <rFont val="Calibri"/>
        <family val="2"/>
        <charset val="238"/>
      </rPr>
      <t xml:space="preserve"> Izrada rješenje neće se posebno platiti već predstavlja trošak i obvezu izvođača. Prilikom izvođenja limarije izvođač se mora striktno pridržavati usvojenih i od strane projektanta ovjerenih detalja. Izvođač će pristupiti izvedbi tek nakon što projektant potpisom potvrdi radioničke nacrte i tehnološku razradu svih detalja.</t>
    </r>
  </si>
  <si>
    <t xml:space="preserve">Dijelovi različitog materijala ne smiju se dodirivati jer bi uslijed toga moglo doći do korozije. Elementi od čelika za pričvršćivanje cinčanog ili pocinčanog lima moraju se pocinčati, ako u opisu radova nije predviđena neka druga zaštita (postavljanje podmetača od olova ili plastike otpornih na kiseline ili lužine). Za bakreni lim treba primijeniti učvršćivanje od bakra ili bakrenog čelika.
</t>
  </si>
  <si>
    <t xml:space="preserve">Sastav i učvršćenja moraju biti tako izvedeni da elementi pri toplotnim promjenama mogu nesmetano dilatirati, a da pri tom ostanu nepropusni. Moraju se osigurati od oštećenja koje može izazvati vjetar i sl. Ispod lima koji se postavlja na beton, drvo ili žbuku treba postaviti sloj bitumenske ljepenke, čija su dobava i postava uključene u jediničnu cijenu ako u stavci nije opisano drugačije. Nakon obrade, može se ugraditi samo neoštećeni lim.                                                Za elemente za učvršćivanje (kuke, zakovice, jahači, čavli, vijci i sl.) treba primijeniti:
za čelični lim - čelična spojna sredstva,
za pocinčani i olovni lim - dobro pocinčana spojna sredstva,
za bakreni lim - bakrena spojna sredstva,
za alu lim - alu ili galvanizirana Čn spojna sredstva.
</t>
  </si>
  <si>
    <t>Sve vidljive spojeve lima i betonskih ili ožbukanih ploha pročelja treba brtviti po cijeloj dužini spoja trajno elastičnim (plastičnim) bezbojnim kitom. Sve spojeve lima treba obvezno izvesti nepropusno. Plohe izvedene limom moraju biti izvedene pravilno i u ravnini, po nagibima odvodnje i kosinama definiranim u projektu.</t>
  </si>
  <si>
    <t xml:space="preserve">Cijenom izvedbe radova treba obvezno uključiti sve materijale koji se ugrađuju i koriste (osnovne i pomoćne materijale), sav potrebna rad (osnovni i pomoćni) na izvedbi radova do potpune gotovosti i funkcionalnosti istih, sve transporte i prijenose do i na gradilištu sve do mjesta ugradnje, sva potrebna skladištenja i zaštite, sav alat i građevinske strojeve, čišćenje tokom rada, odvoz i zbrinjavanje smeća, završno čišćenje prije primopredaje radova, nadoknadu eventualne štete nastale iz nepažnje na svojim ili tuđim radovima, sve potrebne zaštitne konstrukcije i skele, kao i sve drugo predviđeno mjerama zaštite na radu i pravilima struke. U cijeni treba također uključiti izvedbu i obradu raznih detalja limarije kod spojeva, prijelaza, lomova i sudara ploha, završetaka limarije i drugo, sve obvezno usklađeno sa drugim različitim materijalima i radovima uz limariju, do potpune gotovosti i funkcionalnosti. Jedinična cijena uključuje, uzimanje mjera na gradilištu i definiranje ugradbenih dimenzija, tehnološku razradu svih detalja, pripremu podloga, izradu radioničkih nacrta, sav spojni materijal, sve posredne i neposredne troškove za rad, materijal, sva manja potrebna usijecanja utora nužna za ugradnju i savijanje lima i izvedbu detalja, kao i sva sitnija usijecanja ploha te potrebne popravke i zapunjavanja nastalih međuprostora i pukotina cem. mortom.
</t>
  </si>
  <si>
    <t>Limeni opšavi, okapi, kape zidova parapeta, žljebovi</t>
  </si>
  <si>
    <r>
      <t>Dobava materijala, izrada i montaža opšavnih limova, okapnica rubova krovova i nadstrešnica, klupčice parapeta kod loggia, žljebova i odvodnih vertikala. Izvesti od eloksiranog ili plastificiranog al. lima deb. 1 mm u boji po odabiru projektanta na temelju predloženog uzorka. Kod kapa i opšava većih dimenzija lim dodatno učvrstiti u podlogu od OSB ploča koja je posredno ili direktno pričvršćena za nosivu konstrukciju, te preko podveza na svakih cca 40 cm razmaka, tj. pomoću galvaniziranih pocinčanih kuka od plosnog čelika, min. 40/3 mm, usidrenih pomoću vijaka sa tiplama za ugradbu. Lim završava okapnicom s obje strane odmaknutom od gotove fasade za  3-5 cm.
Izvedba hidroizolacije na spoju s rubnim limom te brtvljenje trajnoelastičnim kitom. Plosne pocinčane kuke uključene u stavku. Izvesti prema glavnom projektu i detalju, te izmjeri na gradilištu. U cijenu je uključen sav pomoćni i spojni materijal. Sve mjere uzeti na licu mjesta. Obračun po m</t>
    </r>
    <r>
      <rPr>
        <sz val="9"/>
        <rFont val="Arial"/>
        <family val="2"/>
        <charset val="238"/>
      </rPr>
      <t>¹</t>
    </r>
    <r>
      <rPr>
        <sz val="9"/>
        <rFont val="Calibri"/>
        <family val="2"/>
        <charset val="238"/>
      </rPr>
      <t xml:space="preserve"> postavljenog opšava.</t>
    </r>
  </si>
  <si>
    <t>1.1.</t>
  </si>
  <si>
    <t>Opšav vanjskih prozorskih klupčica kod postojećih i novih prozora na pročeljima</t>
  </si>
  <si>
    <t>Dobava materijala, izrada i montaža vanjskih limenih klupčica prozora na parapetima zidova negrijanih i grijanih prostorija. Izvesti od eloksiranog ili plastificiranog al. lima deb. 1 mm, u boji prema odabiru projektanta temeljem prethodnog uzorka. Lim završava okapnicom odmaknutom od gotove fasade 3-5 cm. Podložna paropropusna hidroizolacija te brtvljenje trajnoelastičnim kitom, brtvena traka, podložne ploče od XPS-a, plosne galvanizirane čel. kuke uključene u stavku. U cijenu uključiti sav ostali pomoćni i spojni materijal i sva potrebna podešavanja i prilagođavanja. Sve točne mjere uzimati na licu mjesta. Obračun po m¹ postavljenog opšava.</t>
  </si>
  <si>
    <t xml:space="preserve">Napomena: kod prozorskih klupčica montiranih kod prozora koji su ugrađeni na način da im je vanjski rub izjednačen s vanjskim rubom zidnog otvora nije potrebna ugradnja podložne ploče od XPS-a, ukoliko je na tom mjestu iskorištena mogućnost prepusta odn. preklapanja toplinske izolacije preko doprozornika cca. 3cm. </t>
  </si>
  <si>
    <t>klupčice za postojeće prozore katova i stubišta doma u VZ3, VZ4, VZ7
- lim r. š. 40 cm</t>
  </si>
  <si>
    <t>HI š = 30 cm</t>
  </si>
  <si>
    <t>XPS D=3cm</t>
  </si>
  <si>
    <t>klupčice za postojeće prozore prizemlja doma u VZ1, VZ2
- lim r. š. 45 cm</t>
  </si>
  <si>
    <t>HI š = 35 cm</t>
  </si>
  <si>
    <t>XPS D=2cm</t>
  </si>
  <si>
    <t>klupčica podnožja stijene portirnice
- lim r. š. 45 cm</t>
  </si>
  <si>
    <t>klupčice za nove prozore i balk. vrata u prizemlju doma u VZ1, izlaz ravni krov u VZ3, 
za stavke ST1, ST2, ST9 - lim r. š. 30 cm</t>
  </si>
  <si>
    <t>HI š = 20 cm</t>
  </si>
  <si>
    <t>klupčice za postoj. prozore kuhinje, u VZ4
- lim r. š. 40 cm</t>
  </si>
  <si>
    <t>XPS D=3 cm</t>
  </si>
  <si>
    <t>klupčice za postoj. prozore kuhinje kružnog oblika ø130cm, u VZ4
- lim u segmentima za kružni oblik r. š. 45 cm</t>
  </si>
  <si>
    <t>XPS u segmentima za kružni oblik D=2 cm</t>
  </si>
  <si>
    <t>klupčice za nove prozore kuhinje u VZ4, 
za stavke ST5, ST7, ST8 - lim r. š. 30 cm</t>
  </si>
  <si>
    <t>klupčice montirane na žaluzinama ventilacija, u VZ4
- lim r. š. 15 cm</t>
  </si>
  <si>
    <t>kapa na ogradi loggie
- lim r. š. 50 cm</t>
  </si>
  <si>
    <t>HI š =32 cm</t>
  </si>
  <si>
    <t>kapa nadozida iznad krova doma
- lim r. š. 65 cm</t>
  </si>
  <si>
    <t>opšav rub. konzolnog krova iznad franc. prozora doma i bočna strana krova iznad ulaza
- lim r. š. 50 cm</t>
  </si>
  <si>
    <t xml:space="preserve">drvena rubna letva za montažu kuka 10x12 cm </t>
  </si>
  <si>
    <t>XPS D=10cm</t>
  </si>
  <si>
    <t>rubna okapnica na podestima požarnih stepenica
- lim r. š. 15 cm</t>
  </si>
  <si>
    <r>
      <rPr>
        <b/>
        <sz val="9"/>
        <rFont val="Calibri"/>
        <family val="2"/>
        <charset val="238"/>
      </rPr>
      <t xml:space="preserve"> </t>
    </r>
    <r>
      <rPr>
        <sz val="9"/>
        <rFont val="Calibri"/>
        <family val="2"/>
        <charset val="238"/>
      </rPr>
      <t>kapa na atici kuhinje
- lim r. š. 60 cm</t>
    </r>
  </si>
  <si>
    <t>HI š = 37 cm</t>
  </si>
  <si>
    <t>opšav istaka na atici kuhinje
- lim r. š. 46 cm</t>
  </si>
  <si>
    <t>Vertikalna odvodnja kosog neprohodnog krova stubišta</t>
  </si>
  <si>
    <t>Dobava, transport i ugradnja vertikalnih odvoda za odvodnju vode s krova na najnižem uglu stubišnog krova. Izvesti od pocinčanog lima deb. 0,6 mm. Oborinska vertikala kružnog presjeka ∅ kao postojeći otvor u nadozidu te izvedba cijevnog priključka na postojeći otvor kroz nadozid (potrebna izmjera prije nuđenja). Sastoji se od osnovnog vertikalnog segmenta, gornjeg, priključnog koljena na spoju sa otvorom u atici te u podnožju, na ispustu gdje se voda prelijeva na površinu glavnog krova doma. Cijev je opremljena pocinčanim obujmicama od plosnog željeza na svakih cca 90 cm i limenom ogrlicom na gornjem priključku završno obrađena plastificiranjem u boji po odabiru projektanta na temelju predloženog uzorka. Brtvljenje priključka u cijev odgovarajućim brtvilom.</t>
  </si>
  <si>
    <t xml:space="preserve">Jedinična cijena uključuje sav potreban pribor za pričvršćenje, dodatak sredstva za brtvljenje i ljepljenje, kuke, okap, mušnu mrežicu i pripadajući opšav, te sav ostali pribor  i pomoćni, spojni i pričvrsni materijal, te sva potrebna podešavanja i prilagođavanja potrebanih za potpunu funkcionalnost stavke. Sve točne mjere uzimati na licu mjesta. </t>
  </si>
  <si>
    <t>Obračun po m¹ oborinske vertikale.</t>
  </si>
  <si>
    <t>Ovodna vertikala - potrebna izmjera prije nuđenja 
ø kao postojeći, cca. 10 cm (r.š. lima cca. 35 cm)</t>
  </si>
  <si>
    <r>
      <t>m</t>
    </r>
    <r>
      <rPr>
        <vertAlign val="superscript"/>
        <sz val="9"/>
        <rFont val="Calibri"/>
        <family val="2"/>
        <charset val="238"/>
      </rPr>
      <t>1</t>
    </r>
  </si>
  <si>
    <t>Opšav dilatacije</t>
  </si>
  <si>
    <t xml:space="preserve">Dobava materijala, izrada i montaža opšavnog lima dilatacija. Izvesti od eloksiranog ili plastificiranog al. lima deb. 1 mm razvijene širine cca 20 cm, završno obrađenog plastificiranjem u boji po odabiru projektanta na temelju predloženog uzorka. Lim treba učvrstiti u zid s obje strane dilatacije tako da spoj ostane sakriven. Ispod lima postaviti sloj krovne ljepenke (u cijeni). Bez obzira na oblik i kut spoja ploha. U cijenu uključiti sav pomoćni i spojni materijal i sva potrebna podešavanja i prilagođavanja. Obračun po m¹ postavljenog opšava.
</t>
  </si>
  <si>
    <t xml:space="preserve">Razni opšavi </t>
  </si>
  <si>
    <t>Izrada raznih opšava od aluminijskog lima, debljine 1 mm, po potrebi vidljivi dijelovi usklađeni s fasadom, završno obrađeni plastificiranjem u boji po odabiru projektanta na temelju predloženog uzorka, r.š. do 50 cm iz jednog ili 2 dijela. U cijeni je kompletan rad i potreban osnovni i pomoćni materijal kao: tiplanje vijcima Ø 8 mm te brtvljenje trajnoelastičnim kitom, plosna galvanizirana željeza ili kuke za učvršćenje opšava, podložna hidroizolacija i sl. Izvesti prema glavnom projektu i detalju, te izmjeri na gradilištu.</t>
  </si>
  <si>
    <t>LIMARSKI RADOVI UKUPNO:</t>
  </si>
  <si>
    <t xml:space="preserve">B. OBRTNIČKI RADOVI / B.II. VANJSKA PVC STOLARIJA </t>
  </si>
  <si>
    <t>VANJSKA PVC STOLARIJA GRIJANIH PROSTORIJA</t>
  </si>
  <si>
    <t>Sve radove izvođač mora izvoditi prema troškovniku i izvedbenoj projektnoj dokumentaciji, solidno i stručno, prema pravilima dobrog zanata i mjerama uzetima na licu mjesta, Pravilniku o ocjenjivanju sukladnosti, ispravama o sukladnosti i označavanju građevinskih proizvoda (NN 103/08, 147/09, 87/10, 129/11), Pravilniku o tehničkim mjerama i uvjetima za završne radove u zgradarstvu (Sl.list br. 21/90),Tehničkom propisu za građevinske konstrukcije (NN 17/17), Tehničkom propisu o racionalnoj upotrebi energije i toplinskoj zaštiti u zgradama (NN 97/14, 130/14, 128/15) sa pripadajućim normama, Tehničkom propis o građevnim proizvodima (NN 33/10, 87/10, 146/10, 81/11, 100/11, 130/12, 81/13, 136/14, 119/15), prema Tehničkim propisima za prozore i vrata (NN 69/06) sa pripadajućim noramama i ostalim normama prema Odluci o popisu normi bitnih za primjenu Tehničkog propisa za prozore i vrata, te svim ostalim tehničkim propisima, priznatim tehničkim pravilima i HR normama, ili drugim jednakovrijednim priznatim standardima, a osobito:</t>
  </si>
  <si>
    <t xml:space="preserve">HRN EN 14351-1:2006, prozori i vrata - norma za proizvod, izvedbene značajke
HRN EN 12207:2001, prozori i vrata - propusnost zraka
HRN EN 12208:2001, prozori i vrata - vodonepropusnost 
HRN EN 12210:2001+AC:2005, prozori i vrata - otpornost na opterećenje vjetrom
HRN EN ISO 140-3, akustika - mjerenje razine zvuka u zgradama i elementima zgrada
HRN EN ISO 717-1, akustika - određivanje razine zvuka u zgradama
HRN EN 410:1998, staklo u graditeljstvu - određivanje svjetlosnih i sunčanih značajka ostakljenja
HRN EN 572-9:2005, staklo u graditeljstvu - proizvodi od osnovnog natrij-kalcij-silikatnog stakla
HRN D.E1.012, vanjska stolarija
HRN D.E8.193. i 235., vodonepropusnost i hermetičnost
</t>
  </si>
  <si>
    <t xml:space="preserve">Ukoliko ne postoje adekvatni standardi za materijale koji se ugrađuju, obavezno je pribaviti odgovarajući atest kao dokaz kvalitete.
</t>
  </si>
  <si>
    <t xml:space="preserve">Prije pristupanju izvođenju radova izvoditelj je dužan izvršiti detaljan pregled svih stolarskih elemenata, prozora i vrata koji se mijenjaju. Stolarski elementi ili njihovi dijelovi, kao i pripadajući okov, koji su oštećeni, moraju se zamijeniti novima. Pri izradi novog elementa, u jediničnu cijenu uračunat je gotov stolarski element sa pripadajućim okovom i ugradnjom na građevinu. </t>
  </si>
  <si>
    <t>Radovi uključuju izradu, dobavu i montažu do potpune gotovosti PVC prozora ili vrata. Brtveljenje i spajanje prema sistemskim rješenjima propisanim od proizvođača sistema. Sav potreban okov za otvaranje potrebno je da je izrađen od INOX-a ili plastificiran u boji profila (prema rješenju projektanata). Odabrani okov prilagoditi težini i geometriji krila, tako da nesmetano zadovoljava funkciju otvaranja (otklopni, zaokretni ili zaokretno otklopni). U cijenu stavaka uključeno je i staklo.</t>
  </si>
  <si>
    <t>Sve mjere obavezno je provjeriti na licu mjesta prije izrade stolarije!</t>
  </si>
  <si>
    <r>
      <t xml:space="preserve">Prozori i vrata ugrađuju se u građevinski pripremljeni i obrađeni otvor u AB zidu ili zidu od blok opeka ili porobetonu pomoću vijaka primjerenih za ovakvu vrstu montaže. U cijenu je uključen sav potreban rubni opšav (vanjski i unutarnji), </t>
    </r>
    <r>
      <rPr>
        <u/>
        <sz val="9"/>
        <rFont val="Calibri"/>
        <family val="2"/>
        <charset val="238"/>
      </rPr>
      <t>vanjska hidroizolacija – paropropusna folija, unutarnja - paronepropusna folija (parna brana) predmet su ove skupine radova</t>
    </r>
    <r>
      <rPr>
        <sz val="9"/>
        <rFont val="Calibri"/>
        <family val="2"/>
        <charset val="238"/>
      </rPr>
      <t>, toplinska izolacija te sav pričvrsni pribor. Kod ugradnje stolarije potrebno je obraditi i toplinski izolirati međuprostor i špalete otvora sa slojem toplinske izolacije od grafitnog EPS-a minimalno 2 cm debljine, ako u opisu stavke nije naznačena veća debljina TI. Obaveza je izvođača prilikom montaže onemogućiti bilo kakvu pojavu toplinskog mosta, radove izvoditi prema priloženim detaljima, pričvršćenja u otvor osnovne konstrukcije kao i prethodno opisani način zaštite od prodora vodene pare iz unutrašnjosti u konstrukciju te atmosferskih utjecaja izvana - sve to prema smjernicama i uputama za RAL-ugradnju.</t>
    </r>
  </si>
  <si>
    <t>Zbog specifičnosti zadatka - sanacija - sve stavke opisane su zidarskom mjerom. Zidarska mjera je razmak konstruktivnih elemenata. Modularna mjera je razmak modularnih ravnina koji je manji od zidarske mjere. Stolarska mjera je stvarna vanjska mjera stolarskog elementa koja treba biti manja od modularne mjere. Svjetla stolarska mjera koristi se kod vrata i označava čisti razmak između dovratnika, odnosno poda i nadvratnika. Razlika između zidarske i modularne mjere kod mokre gradnje treba biti 1 – 2 cm, a kod montažne može biti i 0,5. Razlika između modularne i stolarske mjere treba biti od 0,3 do 1 cm. Stvake su opisane zidarskim (građevinskim) mjerama.</t>
  </si>
  <si>
    <t xml:space="preserve">Zaokretna vrata ili prozorsko krilo je lijevo ako je okovano s lijeve strane, odnosno ako se otvara u smjeru negativne rotacije (kazaljke na satu). Stolarski elementi se izrađuju prema shemama i detaljima, te u dogovoru s projektantom i nadzornim inženjerom, a označavaju brojem troškovničke stavke.
</t>
  </si>
  <si>
    <t xml:space="preserve">Svi dijelovi konstrukcije i elementi pojedinih pozicija moraju biti proračunati i dimenzionirani tako da sigurno prihvaćaju opterećenja posebice vjetra (tlak, usis) i drugih atmosferskih utjecaja. Sile koje se javljaju u elementima i fasadi u cjelini moraju se prenijeti na monolitni dio zgrade, dok se deformacije i opterećenja (sile) sa zgrade ne smiju nikako prenositi na fasadu i/ili njene elemente.
</t>
  </si>
  <si>
    <t>Na spoju raznih kvaliteta lima izvesti potrebno galvansko razdvajanje. Izvedba razdvajanja mora biti otporna i postojana na atmosferilije i smrzavanje. Okov i profili moraju biti od istog proizvođača kako se ne bi dozvolila ugradnja manje kvalitetnog okova jednog proizvođača na profile drugog proizvođača. 
Prostor između zidanog dijela i profila izveden prema normama struke. Svi navedeni spojevi moraju se izvesti uz primjenu termoizolacije i vrhunskih hidroizolacijskih folija te po potrebi opšavnih limova čime se sprečava prodor vode, toplinski protoci i pojava kondenzata. Obavezna RAL ugradnja (vanjska HI-paropropusna, unutarnja HI-parna brana).
Svi doprozornici moraju imati dovoljnu širinu za prihvat toplinske izolacije u špaletama, a dodatni donji horizontalni slijepi doprozornik omogućuje i montažu vanjske limene i unutarnje prozorske klupčice - prema detalju!
Ostale izvedbene detalje dogovoriti s projektantom. Prije izvedbe obavezna izrada radioničkih nacrta od strane izvođača, uz obaveznu ovjeru glavnog projektanta. Također predočenje računskog dokaza o mehaničkoj otpornosti i stabilnosti konstrukcije kao i o postignutim toplinskim koeficijentima.</t>
  </si>
  <si>
    <t>Jedinična cijena uključuje uzimanje mjera na gradilištu i definiranje ugradbenih dimenzija, tehnološku razradu svih detalja, izradu radioničkih nacrta, sav spojni materijal, sidrene ploče, mort za podlijevanje ležaja, zaštitu od korozije, postavu i skidanje radne skele, striktnu primjenu mjera zaštite od požara, sve posredne i neposredne troškove za rad, materijal, alat i građevinske strojeve, sve transporte, čišćenje tokom rada, odvoz i zbrinjavanje smeća, završno čišćenje prije primopredaje radova, nadoknadu eventualne štete nastale iz nepažnje na svojim ili tuđim radovima.</t>
  </si>
  <si>
    <t>Višedjelni prozor grijanog prostora od PVC profila 
- oznaka ST 1</t>
  </si>
  <si>
    <t>Izrada, doprema i ugradnja višedjelne PVC stijene u građevinskom otvoru cca. 100/173 cm na parapetu od blok opeke. Sastoji se od: 
- jednokrilnog prozora sa zaokretnootklopnim prozorskim krilom s otvaranjem prema unutra dim. cca. 86/105 cm,
- nadsvjetlom s otklapajućim ostakljenim krilom.</t>
  </si>
  <si>
    <t>Karakteristike prozora:
a) otvarajuća krila od PVC profila. Sistemski metalni okov za ručno otvaranje, boja po izboru projektanta, ventus okov za ručno otvaranje otklopnog krila nadsvjetla, sva otklopna krila s mogućnošću potpunog otklapanja krila u horizontalni položaj radi pranja, 
b) ostakljenje: dvostruko IZO staklo 4/16Ar/c4, ispuna argonom ili jednakovrijedno, Ug ≤ 1,10 W/m²K, Uw ≤ 1,30 W/m²K ,faktor g┴ = 0,50.</t>
  </si>
  <si>
    <t>Stavka uključuje izvedbu metalnih, antikorozivno obrađenih sidara, potrebnog spojnog materijala kao i izvedbu svih potrebnih prelaznih elemenata i priključaka te završnih opšava i limova. Vanjska limena klupčica nije predmet ove stavke, obračunata je u limarskim radovima.
U cijenu stavke uračunato je uzimanje mjera na licu mjesta, dobava i ugradnja. Obračun prema kompletno izvedenoj i montiranoj stijeni.</t>
  </si>
  <si>
    <t>Bilo kakva ugradnja prije odobrenja uzorka i dokumentacije, nije dozvoljena.</t>
  </si>
  <si>
    <t>Prije izrade sve mjere i količine kontrolirati u naravi!</t>
  </si>
  <si>
    <t>Završna obrada: u boji po izboru projektanta</t>
  </si>
  <si>
    <t>Izvesti prema shemi ST 1</t>
  </si>
  <si>
    <r>
      <rPr>
        <b/>
        <sz val="9"/>
        <rFont val="Calibri"/>
        <family val="2"/>
        <charset val="238"/>
      </rPr>
      <t xml:space="preserve">ST1 </t>
    </r>
    <r>
      <rPr>
        <sz val="9"/>
        <rFont val="Calibri"/>
        <family val="2"/>
        <charset val="238"/>
      </rPr>
      <t xml:space="preserve">Ukup. dim. stijene 100/173 cm  </t>
    </r>
  </si>
  <si>
    <t>Višedjelna stijena grijanog prostora od PVC profila 
- oznaka ST 2</t>
  </si>
  <si>
    <t>Izrada, doprema i ugradnja višedjelne PVC stijene u građevinskom otvoru cca 100/263 cm, oslonjene na podnu konstrukciju. Sastoji se od: 
- 1 zaokretnog krila - balkonska vrata s otvaranjem prema unutra, podijeljena na gornji i donji ostakljeni dio, dim. cca. 86/200
- nadsvjetlom s otklapajućim ostakljenim krilom.</t>
  </si>
  <si>
    <r>
      <t>Izvesti prema shemi ST 2</t>
    </r>
    <r>
      <rPr>
        <b/>
        <sz val="9"/>
        <rFont val="Calibri"/>
        <family val="2"/>
        <charset val="238"/>
      </rPr>
      <t>!</t>
    </r>
  </si>
  <si>
    <r>
      <rPr>
        <b/>
        <sz val="9"/>
        <rFont val="Calibri"/>
        <family val="2"/>
        <charset val="238"/>
      </rPr>
      <t xml:space="preserve">ST2 </t>
    </r>
    <r>
      <rPr>
        <sz val="9"/>
        <rFont val="Calibri"/>
        <family val="2"/>
        <charset val="238"/>
      </rPr>
      <t xml:space="preserve">Ukup. dim. stijene 100/263 cm  </t>
    </r>
  </si>
  <si>
    <t>Višedjelna stijena (ulazna vrata) grijanog prostora od PVC profila 
- oznaka ST 3</t>
  </si>
  <si>
    <t>Izrada, doprema i ugradnja višedjelne PVC stijene u građevinskom otvoru cca 100/263 cm, oslonjene na podnu konstrukciju. Sastoji se od: 
- 1 zaokretnog krila - ulazna s otvaranjem prema unutra, podijeljena na gornji, ostakljeni dio i donji dio s ispunom od izoliranog PVC-panela, dim. cca. 86/200
- nadsvjetlom s otklapajućim ostakljenim krilom.</t>
  </si>
  <si>
    <t>c) Komplet okov za jednokrilna vrata, cilindrična brava, sve prema izboru projektanta/investitora temeljem uzorka.</t>
  </si>
  <si>
    <r>
      <t>Izvesti prema shemi ST 3</t>
    </r>
    <r>
      <rPr>
        <b/>
        <sz val="9"/>
        <rFont val="Calibri"/>
        <family val="2"/>
        <charset val="238"/>
      </rPr>
      <t>!</t>
    </r>
  </si>
  <si>
    <r>
      <rPr>
        <b/>
        <sz val="9"/>
        <rFont val="Calibri"/>
        <family val="2"/>
        <charset val="238"/>
      </rPr>
      <t>ST 3</t>
    </r>
    <r>
      <rPr>
        <sz val="9"/>
        <rFont val="Calibri"/>
        <family val="2"/>
        <charset val="238"/>
      </rPr>
      <t xml:space="preserve"> - Ukup. dim. stijene 100/263 cm  </t>
    </r>
  </si>
  <si>
    <t>Višedjelna stijena (ulazna vrata) grijanog prostora od PVC profila 
- oznaka ST 4</t>
  </si>
  <si>
    <t>Izrada, doprema i ugradnja višedjelne PVC stijene u građevinskom otvoru cca 150/263 cm, oslonjene na podnu konstrukciju. Sastoji se od: 
- dvokrilnih vrata (2 zaokretna krila) - ulazna s otvaranjem prema unutra, podijeljena na gornji, ostakljeni dio i donji dio s ispunama od izoliranog PVC-panela, dimenzija glavnog krila 90/200,  ukup. dim. ulaznog svijetlog otvora cca. 136/200
- nadsvjetlom s otklapajućim ostakljenim krilom.</t>
  </si>
  <si>
    <t>Karakteristike vrata:
a) prozorska krila od PVC profila. Sistemski metalni okov za ručno otvaranje, boja po izboru projektanta, ventus okov za ručno otvaranje otklopnog krila nadsvjetla, sva otklopna krila s mogućnošću potpunog otklapanja krila u horizontalni položaj radi pranja, 
b) ostakljenje: dvostruko IZO staklo 4/16Ar/c4, krilo vrata s laminiranim sigurnosnim staklom istih toplinskih karakteristika, ispuna argonom ili jednakovrijedno, Ug ≤ 1,10 W/m²K, Uw ≤ 1,30 W/m²K ,faktor g┴ = 0,50.</t>
  </si>
  <si>
    <t>c) Komplet okov za dvokrilna vrata, cilindrična brava, sve prema izboru projektanta/investitora temeljem uzorka.</t>
  </si>
  <si>
    <t>Izvesti prema shemi ST 4!</t>
  </si>
  <si>
    <r>
      <rPr>
        <b/>
        <sz val="9"/>
        <rFont val="Calibri"/>
        <family val="2"/>
        <charset val="238"/>
      </rPr>
      <t>ST 4</t>
    </r>
    <r>
      <rPr>
        <sz val="9"/>
        <rFont val="Calibri"/>
        <family val="2"/>
        <charset val="238"/>
      </rPr>
      <t xml:space="preserve"> - Ukup. dim. stijene 150/263 cm  </t>
    </r>
  </si>
  <si>
    <t>Višedjelni prozor-nadsvjetlo grijanog prostora od PVC profila 
- oznaka ST 5</t>
  </si>
  <si>
    <t>Izrada, doprema i ugradnja višedjelne PVC stijene u građevinskom otvoru cca. 610/80 cm na parapetu od fasadne opeke. Sastoji se od: 
- 2 otklopna prozorska krila s otvaranjem prema unutra dim. cca. 146/63 cm,
- fiksno ostakljenog središnjeg polja.</t>
  </si>
  <si>
    <t>Izvesti prema shemi ST 5!</t>
  </si>
  <si>
    <r>
      <rPr>
        <b/>
        <sz val="9"/>
        <rFont val="Calibri"/>
        <family val="2"/>
        <charset val="238"/>
      </rPr>
      <t>ST 5</t>
    </r>
    <r>
      <rPr>
        <sz val="9"/>
        <rFont val="Calibri"/>
        <family val="2"/>
        <charset val="238"/>
      </rPr>
      <t xml:space="preserve"> Ukup. dim. stijene 610/80 cm  </t>
    </r>
  </si>
  <si>
    <t>Višedjelna stijena (ulazna vrata) grijanog prostora od PVC profila 
- oznaka ST 6</t>
  </si>
  <si>
    <t>Izrada, doprema i ugradnja višedjelne PVC stijene u građevinskom otvoru cca 112/350 cm, oslonjene na podnu konstrukciju. Sastoji se od: 
- 1 zaokretnog krila - ulazna s otvaranjem prema unutra, s ispunom od izoliranog PVC-panela, dim. cca. 98/210
- fiksnim ostakljenim nadsvjetlom.</t>
  </si>
  <si>
    <t>Karakteristike prozora:
a) otvarajuća krila od PVC profila. Sistemski metalni okov za ručno otvaranje, boja po izboru projektanta, 
b) ostakljenje:dvostruko IZO staklo 4/16Ar/c4, ispuna argonom ili jednakovrijedno, Ug ≤ 1,10 W/m²K, Uw ≤ 1,30 W/m²K ,faktor g┴ = 0,50.</t>
  </si>
  <si>
    <t>Špalete prozora izoliraju s grafitnim EPSom (λ≤0,032 W/mK) debljine min. 2 cm prema detalju nakon usklađivanja projektnih i radioničkih nacrta. Obračunato u završnim zidarsko-fasaderskim radovima (B.V.).</t>
  </si>
  <si>
    <t>Izvesti prema shemi ST 6!</t>
  </si>
  <si>
    <r>
      <rPr>
        <b/>
        <sz val="9"/>
        <rFont val="Calibri"/>
        <family val="2"/>
        <charset val="238"/>
      </rPr>
      <t>ST 6</t>
    </r>
    <r>
      <rPr>
        <sz val="9"/>
        <rFont val="Calibri"/>
        <family val="2"/>
        <charset val="238"/>
      </rPr>
      <t xml:space="preserve"> - Ukup. dim. stijene 112/350 cm  </t>
    </r>
  </si>
  <si>
    <t>Višedjelni prozor grijanog prostora od PVC profila 
- oznaka ST 7</t>
  </si>
  <si>
    <t>Izrada, doprema i ugradnja višedjelne PVC stijene u građevinskom otvoru cca. 100/260 cm na parapetu od fasadne opeke. Sastoji se od: 
- jednokrilnog prozora sa zaokretnootklopnim prozorskim krilom s otvaranjem prema unutra dim. cca. 86/112 cm,
- nadsvjetlom s fiksnim ostakljenjem.</t>
  </si>
  <si>
    <t>Karakteristike prozora:
a) otvarajuća krila od PVC profila. Sistemski metalni okov za ručno otvaranje, boja po izboru projektanta, 
b) ostakljenje: dvostruko IZO staklo 4/16Ar/c4, ispuna argonom ili jednakovrijedno, Ug ≤ 1,10 W/m²K, Uw ≤ 1,30 W/m²K ,faktor g┴ = 0,50.</t>
  </si>
  <si>
    <t>Izvesti prema shemi ST 7!</t>
  </si>
  <si>
    <r>
      <rPr>
        <b/>
        <sz val="9"/>
        <rFont val="Calibri"/>
        <family val="2"/>
        <charset val="238"/>
      </rPr>
      <t>ST 7</t>
    </r>
    <r>
      <rPr>
        <sz val="9"/>
        <rFont val="Calibri"/>
        <family val="2"/>
        <charset val="238"/>
      </rPr>
      <t xml:space="preserve"> Ukup. dim. stijene 100/260 cm  </t>
    </r>
  </si>
  <si>
    <t>ST7</t>
  </si>
  <si>
    <t>Prozor grijanog prostora od PVC profila 
- oznaka ST 8</t>
  </si>
  <si>
    <t>Izrada, doprema i ugradnja nadsvjetla od PVC-profila u građevinskom otvoru cca. 105/65 cm na parapetu od fasadne opeke. Sastoji se od: 
- jednokrilnog prozora sa otklopnim prozorskim krilom s otvaranjem prema unutra dim. cca. 91/48 cm,
- vanjska čelična rešetka.</t>
  </si>
  <si>
    <t>Karakteristike prozora:
a) otvarajuće krilo od PVC profila. Sistemski metalni okov za ručno otvaranje, boja po izboru projektanta, ventus okov za ručno otvaranje otklopnog krila nadsvjetla s mogućnošću potpunog otklapanja krila u horizontalni položaj radi pranja, 
b) ostakljenje: dvostruko IZO staklo 4/16Ar/c4, ispuna argonom ili jednakovrijedno, Ug ≤ 1,10 W/m²K, Uw ≤ 1,30 W/m²K ,faktor g┴ = 0,50.</t>
  </si>
  <si>
    <t>c)  vanjska rešetka od vertikalnih i horizontalnih čel. profila dim. 10x10 mm, antikorozivno obrađena i obojana s bijelim lakom u 2 sloja,  fiksirana na doprozornik.</t>
  </si>
  <si>
    <t>Izvesti prema shemi ST 8 i!</t>
  </si>
  <si>
    <r>
      <rPr>
        <b/>
        <sz val="9"/>
        <rFont val="Calibri"/>
        <family val="2"/>
        <charset val="238"/>
      </rPr>
      <t>ST 8</t>
    </r>
    <r>
      <rPr>
        <sz val="9"/>
        <rFont val="Calibri"/>
        <family val="2"/>
        <charset val="238"/>
      </rPr>
      <t xml:space="preserve"> Ukup. dim. stijene 105/65 cm  </t>
    </r>
  </si>
  <si>
    <t>ST8</t>
  </si>
  <si>
    <t>zaštitna čel. rešetka</t>
  </si>
  <si>
    <t>Ulazna vrata grijanog prostora od PVC profila 
- oznaka ST 9</t>
  </si>
  <si>
    <t>Izrada, doprema i ugradnja izlaznih vrata na krov od PVC-profila u postojećem građevinskom otvoru od armiranog betona dim. cca 92/200 cm, oslonjena na ab zid. Sastoji se od: 
- 1 zaokretnog punog krila - ulazna vrata s otvaranjem prema van, s ispunom od izoliranog PVC-panela.</t>
  </si>
  <si>
    <r>
      <t>Karakteristike vrata:
a) otvarajuća krila vrata od PVC profila. Sistemski metalni okov za ručno otvaranje, boja po izboru projektanta,
b) ukupni koeficijent prolaska topline cijele konstrukcije Ud ≤ 1,4 W/m²K</t>
    </r>
    <r>
      <rPr>
        <sz val="9"/>
        <rFont val="Calibri"/>
        <family val="2"/>
        <charset val="238"/>
      </rPr>
      <t>.</t>
    </r>
  </si>
  <si>
    <t>Izvesti prema shemi ST9!</t>
  </si>
  <si>
    <r>
      <rPr>
        <b/>
        <sz val="9"/>
        <rFont val="Calibri"/>
        <family val="2"/>
        <charset val="238"/>
      </rPr>
      <t>ST 9</t>
    </r>
    <r>
      <rPr>
        <sz val="9"/>
        <rFont val="Calibri"/>
        <family val="2"/>
        <charset val="238"/>
      </rPr>
      <t xml:space="preserve"> - Ukup. dim. stijene 92/200 cm  </t>
    </r>
  </si>
  <si>
    <t>VANJSKA PVC STOLARIJA GRIJANIH PROSTORIJA UKUPNO:</t>
  </si>
  <si>
    <t xml:space="preserve">B. OBRTNIČKI RADOVI / B.III.VANJSKA ALU BRAVARIJA </t>
  </si>
  <si>
    <t>VANJSKA ALU BRAVARIJA GRIJANIH PROSTORIJA</t>
  </si>
  <si>
    <t>Sve radove izvođač mora izvoditi prema troškovniku i izvedbenoj projektnoj dokumentaciji, solidno i stručno, prema pravilima dobrog zanata i mjerama uzetima na licu mjesta, Pravilniku o ocjenjivanju sukladnosti, ispravama o sukladnosti i označavanju građevinskih proizvoda (NN 103/08, 147/09, 87/10, 129/11), Pravilniku o tehničkim mjerama i uvjetima za završne radove u zgradarstvu (Sl.list br. 21/90),Tehničkom propisu za građevinske konstrukcije (NN 17/17), Tehničkom propisu o racionalnoj upotrebi energije i toplinskoj zaštiti u zgradama (NN 97/14, 130/14, 128/15) sa pripadajućim normama, Tehničkom propis o građevnim proizvodima (NN 33/10, 87/10, 146/10, 81/11, 100/11, 130/12, 81/13, 136/14, 119/15), prema Tehničkim propisima za prozore i vrata (NN 69/06) sa pripadajućim noramama i ostalim normama prema Odluci o popisu normi bitnih za primjenu Tehničkog propisa za prozore i vrata, te svim ostalim tehničkim propisima, priznatim tehničkim pravilima i HR normama, ili drugim priznatim jednakovrijednim standardima.
Okov i profili moraju biti od istog proizvođača kako se ne bi dozvolila ugradnja manje kvalitetnog okova jednog proizvođača na profile drugog proizvođača. 
Prostor između zidanog dijela i profila izveden prema normama struke. Svi navedeni spojevi moraju se izvesti uz primjenu termoizolacije i vrhunskih hidroizolacijskih folija te po potrebi opšavnih limova čime se sprečava prodor vode, toplinski protoci i pojava kondenzata. Obavezna RAL ugradnja (vanjska HI-paropropusna folija, unutarnja HI - parna brana. Svi doprozornici moraju imati dovoljnu širinu za prihvat toplinske izolacije u špaletama, a donje slijepo proširenje  s prekidom termičkog mosta omogućava priključak na podne slojeve - prema detalju! Površinska obrada profila cijele stijene plastificiranjem u boji po izboru projektanta.
Eventualne spojeve na dodiru čeličnih i aluminijskih dijelova međusobno razdvojiti odgovarajućim sredstvima radi sprečavanja međusobne reakcije galvanske korozije. Ostale izvedbene detalje dogovoriti s projektantom. Prije izvedbe obavezna izrada radioničkih nacrta od strane izvođača, uz obaveznu ovjeru glavnog projektanta. Također predočenje računskog dokaza o mehaničkoj otpornosti i stabilnosti konstrukcije kao i o postignutim toplinskim koeficijentima.</t>
  </si>
  <si>
    <t xml:space="preserve">Prije pristupanju izvođenju radova izvoditelj je dužan izvršiti detaljan pregled svih bravarskih elemenata, prozora i vrata koji se mijenjaju. Bravarski elementi ili njihovi dijelovi, kao i pripadajući okov, koji su oštećeni, moraju se zamijeniti novima. Pri izradi novog elementa, u jediničnu cijenu uračunat je gotov bravarski element sa pripadajućim okovom i ugradnjom na građevinu. </t>
  </si>
  <si>
    <t>Radovi uključuju izradu, dobavu i montažu do potpune gotovosti al. prozora ili vrata od profila sa ili bez prekinutog termičkog mosta, eloksirani ili termolakirani prema RAL ton karti u boji po odabiru projektanta. Brtveljenje i spajanje prema sistemskim rješenjima propisanim od proizvođača sistema. Sav potreban okov za otvaranje potrebno je da je izrađen od INOX-a ili plastificiran u boji profila (prema rješenju projektanata). Odabrani okov prilagoditi težini i geometriji krila, tako da nesmetano zadovoljava funkciju otvaranja (otklopni, zaokretni ili zaokretno otklopni). U cijenu stavaka uključeno je i staklo.</t>
  </si>
  <si>
    <t>Sve mjere obavezno je provjeriti na licu mjesta prije izrade bravarije.</t>
  </si>
  <si>
    <t>Prozori i vrata ugrađuju se u građevinski pripremljeni i obrađeni otvor u AB zidu ili zidu od blok opeka pomoću vijaka primjerenih za ovakvu vrstu montaže. U cijenu je uključen sav potreban rubni opšav (vanjski i unutarnji), vanjska vodonepropusna – paropropusna folija, kamena vuna te sav pričvrsni pribor.</t>
  </si>
  <si>
    <r>
      <t xml:space="preserve">U cijenu također treba biti uključena i izrada vanjske al. klupčice od al. lima deb. 1mm, na potkonstrukciji, završno obrađene eloksažom ili plastifikacijom, prema izboru projektanta, sav ostali pomoćni i spojni materijal i sva potrebna podešavanja i prilagođavanja, </t>
    </r>
    <r>
      <rPr>
        <b/>
        <sz val="9"/>
        <rFont val="Calibri"/>
        <family val="2"/>
      </rPr>
      <t xml:space="preserve">osim ako stavkom nije opisano drugačije odnosno </t>
    </r>
    <r>
      <rPr>
        <sz val="9"/>
        <rFont val="Calibri"/>
        <family val="2"/>
        <charset val="238"/>
      </rPr>
      <t>ako to nije zasebno opisano u limarskim radovima. U cijenu također treba biti uključena i izrada unutarnje al. klupčice od eloksiranog ili plastificiranog al. lima deb. 1 mm, na potkonstrukciji, završna obrada: u natur boji alu. ili termolakiranje prema RAL ton karti-prema odabiru projektanta, osim ako stavkom nije opisano drugačije odnosno ako to nije zasebno opisano u limarskim radovima. U cijenu također treba biti uključena i izrada unutrašnjih gipskartonskih špaleta, osim ako to nije opisano zasebno.</t>
    </r>
  </si>
  <si>
    <t>Zidarska mjera je razmak konstruktivnih elemenata. Modularna mjera je razmak modularnih ravnina koji je manji od zidarske mjere. Stolarska mjera je stvarna vanjska mjera stolarskog elementa koja treba biti manja od modularne mjere. Svjetla stolarska mjera koristi se kod vrata i označava čisti razmak između dovratnika, odnosno poda i nadvratnika. Razlika između zidarske i modularne mjere kod mokre gradnje treba biti 1 – 2 cm, a kod montažne može biti i 0,5. Razlika između modularne i stolarske mjere treba biti od 0,3 do 1 cm. Stvake su opisane zidarskim (građevinskim) mjerama.</t>
  </si>
  <si>
    <t xml:space="preserve">Zaokretna vrata ili prozorsko krilo je lijevo ako je okovano s lijeve strane, odnosno ako se otvara u smjeru negativne rotacije (kazaljke na satu). Bravarski elementi se izrađuju prema shemama i detaljima, te u dogovoru s projektantom i nadzornim inženjerom, a označavaju brojem troškovničke stavke.
</t>
  </si>
  <si>
    <t xml:space="preserve">Na spoju raznih kvaliteta lima izvesti potrebno galvansko razdvajanje. Izvedba razdvajanja mora biti otporna i postojana na atmosferilije i smrzavanje.
</t>
  </si>
  <si>
    <t>Višedjelna vanjska stijena portirnice  - oznaka AL 1</t>
  </si>
  <si>
    <t>Izrada, doprema i ugradnja višedjelne samostojeće ostakljene stijene od aluminijskih profila s prekinutim toplinskim mostom u građevinskom otvoru dim. 330/327 cm.
Stijena sadrži:
-2 polja ispunjena fiksnim ostakljenjem, 
- 2 polja u parapetu ispunjena fiksnim aluminijskim izoliranim panelom,
- 2 polja u predjelu nadsvjetla ispunjena fiksnim aluminijskim izoliranim panelom,
-1 bočni rubni vertikalni profil doprozornika s proširenjem radi prihvata debljine toplinske izolacije od 14 cm na mjestu njihovog sudara
- izrada priključka prelaznim opšavnim limom na postojeću sudarnu stijenu debljine 5 cm (odn. vratima) s unutrašnje strane.</t>
  </si>
  <si>
    <t>Karakteristike stijene:
a)Podjela pojedinačnih polja prema shemi aluminijske bravarije, po uzoru na postojeću stijenu. 
b) ostakljenje: dvostruko IZO staklo 4/16Ar/c4, ispuna argonom ili jednakovrijedno, Ug ≤ 1,10 W/m²K, Uw ≤ 1,30 W/m²K ,faktor g┴ = 0,50. 
d) izolirani alu-limeni paneli u debljini poravnatoj s dimenzijom aluminijskih profila u kojima su fiksirani, plastifikacija u boji identičnoj boji profila.</t>
  </si>
  <si>
    <t>U cijenu stavke uračunato je uzimanje mjera na licu mjesta, dobava i ugradnja. Obračun prema kompletno izvedenoj i montiranoj stijeni.</t>
  </si>
  <si>
    <t>Završna obrada vrata: plastifikacija u boji po izboru projektanta</t>
  </si>
  <si>
    <t>Izvesti prema shemi bravarije st. AL 1!</t>
  </si>
  <si>
    <t xml:space="preserve">Ukup. dim. stijene 330/327 cm  </t>
  </si>
  <si>
    <t>Višedjelna stijena  - oznaka AL 2</t>
  </si>
  <si>
    <t>Izrada, doprema i ugradnja višedjelne samostojeće ostakljene ulazne stijene od aluminijskih profila s prekinutim toplinskim mostom i ugrađenim vratima i prozorima u građevinskom otvoru dim. 640/350 cm.
Stijena sadrži:
- 4 polja ispunjena fiksnim ostakljenjem u predjelu nadsvjetla,
- 3 polja ispunjena fiksnim ostakljenjem u središnjem dijelu stijene, 
- 3 polja u parapetu ispunjena fiksnim aluminijskim izoliranim panelom,
- izrada priključka prelaznim opšavnim limom na postojeću sudarnu stijenu debljine 12 cm s unutrašnje strane,
-1 polje ispunjeno dvokrilnim ostakljenim zaokretnim vratima s otvaranjem prema van, 
- 2 zaokretno-otklopna (ZO) prozora s otvaranjem prema unutra, krila svij. dimenzije 79,5/123
- izrada priključka (dilatacija) prelaznim opšavnim limom u bočnom nastavku prema stavci ST 2a, slijedećem segmentu u staklenom pročelju čijeg je ova stijena sastavni dio
- fiksna zaštita od sunca s vanjske strane u obliku aluminijskih žaluzina u predjelu nadsvjetla na čeličnoj potkonstrukciji,
- predvidjeti statička metalna ojačanja za poboljšanje statičke nosivosti profila stijene za preuzimanje dodatnih opterećenja od zaštite od sunca na konstrukciju - po mogućnosti ugradnja unutar nosivih profila aluminijske stijene .</t>
  </si>
  <si>
    <t>Karakteristike stijene:
a) dvokrilna ostakljena vrata ukupne svijetle dim. cca. 182/210 cm, od aluminijskih profila s prekinutim termičkim mostom. Podjela pojedinačnih krila po visini u 2 dijela s prečkom u visini rukohvata i širim profilom sokla, po uzoru na postojeća vrata.  Okov sistemski za ručno otvaranje od eloksiranog aluminija po izboru projektanta, otvaranje prema van do 180° (ili gotovo 180°)
b) ostakljenje:dvostruko IZO staklo 4/16Ar/c4, ispuna argonom ili jednakovrijedno, Ug ≤ 1,10 W/m²K, Uw ≤ 1,30 W/m²K ,faktor g┴ = 0,50, a ostakljenje za otvarajuća krila i parapetno fiksno polje - sigurnosno laminirano staklo istih izolativnih karakteristika,  
c) Komplet okov za dvokrilna vrata za evakuaciju, s otvaranjem prema van, unutra panik kvaka, izvana obična, rozete od aluminija, cilindrična brava, gornji hidraulični zatvarač sa polugom, regulator zatvaranja, graničnik-fikser, sve prema izboru projektanta temeljem uzorka.</t>
  </si>
  <si>
    <t>Izvesti prema shemi bravarije st. AL 2!</t>
  </si>
  <si>
    <t xml:space="preserve">Ukup. dim. stijene 640/350 cm  </t>
  </si>
  <si>
    <t xml:space="preserve">Ukup. dim. brisoleja cca. 640/140 cm  </t>
  </si>
  <si>
    <t>Višedjelna stijena  - oznaka AL 2a</t>
  </si>
  <si>
    <r>
      <t xml:space="preserve">U svemu isto kao stavka </t>
    </r>
    <r>
      <rPr>
        <b/>
        <sz val="9"/>
        <rFont val="Calibri"/>
        <family val="2"/>
        <charset val="238"/>
      </rPr>
      <t>AL 2</t>
    </r>
    <r>
      <rPr>
        <sz val="9"/>
        <rFont val="Calibri"/>
        <family val="2"/>
        <charset val="238"/>
      </rPr>
      <t xml:space="preserve"> ali bez  2 zaokretno-otklopna (ZO) prozora i bez izrade priključka prelaznim opšavnim limom na postojeću sudarnu stijenu.</t>
    </r>
  </si>
  <si>
    <t>Izvesti prema shemi bravarije st. AL 2a!</t>
  </si>
  <si>
    <t>Višedjelna stijena  - oznaka AL 3</t>
  </si>
  <si>
    <t>Izrada, doprema i ugradnja višedjelne samostojeće ostakljene fiksne stijene od aluminijskih profila s prekinutim toplinskim mostom otvoru dim. 323/350 cm.
Stijena sadrži:
- 2 polja ispunjena fiksnim ostakljenjem u predjelu nadsvjetla,
- 2 polja ispunjena fiksnim ostakljenjem u središnjem dijelu stijene, 
- 2 polja u parapetu ispunjena fiksnim aluminijskim izoliranim panelom,
- izrada priključka (dilatacija) prelaznim opšavnim limom u bočnom nastavku prema stavci ST 2a, segmentu u staklenom pročelju čijeg je ova stijena sastavni dio
- fiksna zaštita od sunca s vanjske strane u obliku aluminijskih žaluzina u predjelu nadsvjetla na čeličnoj potkonstrukciji,
- predvidjeti statička metalna ojačanja za poboljšanje statičke nosivosti profila stijene za preuzimanje dodatnih opterećenja od zaštite od sunca na konstrukciju - po mogućnosti ugradnja unutar nosivih profila aluminijske stijene .</t>
  </si>
  <si>
    <t>Karakteristike stijene:
a) ostakljenje: dvostruko IZO staklo 4/16Ar/c4, ispuna argonom ili jednakovrijedno, Ug ≤ 1,10 W/m²K, Uw ≤ 1,30 W/m²K ,faktor g┴ = 0,50.</t>
  </si>
  <si>
    <t>Izvesti prema shemi bravarije st. AL 3!</t>
  </si>
  <si>
    <t xml:space="preserve">Ukup. dim. stijene 323/350 cm  </t>
  </si>
  <si>
    <t xml:space="preserve">Ukup. dim. brisoleja cca. 323/140 cm  </t>
  </si>
  <si>
    <t>Vrata s nadsvjetlom  - oznaka AL 4</t>
  </si>
  <si>
    <t>Izrada, doprema i ugradnja višedjelne samostojeće ostakljene stijene od aluminijskih profila s prekinutim toplinskim mostom i ugrađenim vratima i prozorima u građevinskom otvoru dim. 92/350 cm.
Stijena sadrži:
-1 puna jednokrilna zaokretna vrata s otvaranjem prema van,
- 1 otklopni prozor u zoni nadsvjetla s otvaranjem prema unutra,
- 1 fiksno ostakljeno polje  u zoni nadsvjetla.</t>
  </si>
  <si>
    <t>Karakteristike stijene:
a) jednokrilna puna vrata ukupne svijetle dim. cca. 78/210 cm, od aluminijskih profila s prekinutim termičkim mostom. Okov sistemski za ručno otvaranje od eloksiranog aluminija po izboru projektanta, otvaranje prema van,
b) ostakljenje: dvostruko IZO staklo 4/16Ar/c4, ispuna argonom ili jednakovrijedno, Ug ≤ 1,10 W/m²K, Uw ≤ 1,30 W/m²K ,faktor g┴ = 0,50.
d) izolirani alu-limeni panel kao ispuna otvarajućeg krila vrata u debljini poravnatoj s dimenzijom aluminijskih profila u kojima su fiksirani, plastifikacija u boji identičnoj boji profila  
d) Komplet okov za jednokrilna vrata s otvaranjem prema van, kvake od aluminija, rozete od aluminija, cilindrična brava, graničnik-fikser, sve prema izboru projektanta temeljem uzorka,
e) ventus okov za ručno otvaranje otklopnog krila nadsvjetla, s mogućnošću potpunog otklapanja krila u horizontalni položaj radi pranja.</t>
  </si>
  <si>
    <t>Izvesti prema shemi bravarije st. AL 4!</t>
  </si>
  <si>
    <t xml:space="preserve">Ukup. dim. stijene 92/350 cm  </t>
  </si>
  <si>
    <t>Vrata s nadsvjetlom  - oznaka AL 5</t>
  </si>
  <si>
    <t>Izrada, doprema i ugradnja višedjelne samostojeće ostakljene stijene od aluminijskih profila s prekinutim toplinskim mostom i ugrađenim vratima i prozorima u građevinskom otvoru dim. 125/350 cm.
Stijena sadrži:
-1 puna dvokrilna zaokretna vrata s otvaranjem prema van,
- 1 otklopni prozor u zoni nadsvjetla s otvaranjem prema unutra,
- 1 fiksno ostakljeno polje  u zoni nadsvjetla.</t>
  </si>
  <si>
    <t>Karakteristike stijene:
a) dvokrilna puna vrata ukupne svijetle dim. cca. 111/210 cm (veće krilo svijetle šir. 80 cm), od aluminijskih profila s prekinutim termičkim mostom. Okov sistemski za ručno otvaranje od eloksiranog aluminija po izboru projektanta, otvaranje prema van,
b) ostakljenje:dvostruko IZO staklo 4/16Ar/c4, ispuna argonom ili jednakovrijedno, Ug ≤ 1,10 W/m²K, Uw ≤ 1,30 W/m²K ,faktor g┴ = 0,50.,
d) izolirani alu-limeni panel kao ispuna otvarajućih krila vrata u debljini poravnatoj s dimenzijom aluminijskih profila u kojima su fiksirani, plastifikacija u boji identičnoj boji profila  
e) Komplet okov za jednokrilna vrata s otvaranjem prema van, kvake od aluminija, rozete od aluminija, cilindrična brava, graničnik-fikser, sve prema izboru projektanta temeljem uzorka,
f) ventus okov za ručno otvaranje otklopnog krila nadsvjetla, s mogućnošću potpunog otklapanja krila u horizontalni položaj radi pranja, .</t>
  </si>
  <si>
    <t>Izvesti prema shemi bravarije st. AL 5!</t>
  </si>
  <si>
    <t xml:space="preserve">Ukup. dim. stijene 125/350 cm  </t>
  </si>
  <si>
    <t>Vrata s nadsvjetlom  - oznaka AL 5a</t>
  </si>
  <si>
    <r>
      <t xml:space="preserve">U svemu isto kao stavka </t>
    </r>
    <r>
      <rPr>
        <b/>
        <sz val="9"/>
        <rFont val="Calibri"/>
        <family val="2"/>
        <charset val="238"/>
      </rPr>
      <t>AL 5</t>
    </r>
    <r>
      <rPr>
        <sz val="9"/>
        <rFont val="Calibri"/>
        <family val="2"/>
        <charset val="238"/>
      </rPr>
      <t xml:space="preserve"> ali zrcalno-simetrična slika.</t>
    </r>
  </si>
  <si>
    <t>Izvesti prema shemi bravarije st. AL 5a!</t>
  </si>
  <si>
    <t>VANJSKA ALU BRAVARIJA UKUPNO:</t>
  </si>
  <si>
    <t>B. BRAVARSKI RADOVI / B.IV. BRAVARSKI RADOVI</t>
  </si>
  <si>
    <t>BRAVARSKI RADOVI</t>
  </si>
  <si>
    <t>Odvodne lule za balkone</t>
  </si>
  <si>
    <r>
      <t xml:space="preserve">Dobava i ugradnja lula za odvodnju vode sa loggia. Lule od inox šupljeg profila dimenzija cca. 5x5 cm. Duljina lule iznosi cca. 37 cm. </t>
    </r>
    <r>
      <rPr>
        <sz val="9"/>
        <rFont val="Calibri"/>
        <family val="2"/>
        <charset val="238"/>
      </rPr>
      <t>Obračun po komadu.</t>
    </r>
  </si>
  <si>
    <t>BRAVARSKI RADOVI UKUPNO:</t>
  </si>
  <si>
    <t xml:space="preserve">B. OBRTNIČKI RADOVI / B.V. ZAVRŠNI ZIDARSKO - FASADERSKI RADOVI </t>
  </si>
  <si>
    <t>ZAVRŠNI ZIDARSKO - FASADERSKI RADOVI</t>
  </si>
  <si>
    <t>Sve radove izvođač mora izvoditi prema troškovniku i izvedbenoj projektnoj dokumentaciji, solidno i stručno, prema pravilima dobrog zanata, Zakonu o građevni proizvodima (NN 76/13), Pravilniku o ocjenjivanju sukladnosti, ispravama o sukladnosti i označavanju građevinskih proizvoda (NN 103/08, 147/09, 87/10, 129/11), Pravilniku o tehničkim mjerama i uvjetima za završne radove u zgradarstvu (Sl.list br. 21/90), Tehničkom propisu za građevinske konstrukcije (NN 17/17), Tehničkom propisu o racionalnoj upotrebi energije i toplinskoj zaštiti u zgradama (NN 97/14, 130/14, 128/15) s pripadajućim normama, Tehničkom propis o građevnim proizvodima (NN 33/10, 87/10, 146/10, 81/11, 100/11, 130/12, 81/13, 136/14, 119/15), te svim ostalim hrvatskim i europskim tehničkim propisima i normama i priznatim tehničkim pravilima, ili drugim priznatim jednakovrijednim standardima, a osobito :</t>
  </si>
  <si>
    <t xml:space="preserve">HRN EN 13162:2012, tvornički izrađeni proizvodi od mineralne vune (MW)
HRN EN 13163:2012, tvornički izrađeni proizvodi od ekspandiranog polistirena (ESP)
HRN EN 13164:2012, tvornički izrađeni proizvodi od ekstrudirane polistirenske pjene (XPS)
HRN EN 13165:2012, tvornički izrađeni proizvodi od tvrde poliuretanske pjene (PUR)
HRN EN 13166:2012, tvornički izrađeni proizvodi od fenolne pjene (PF) 
HRN EN 13167:2012, tvornički izrađeni proizvodi od ćelijastog (pjenastog) stakla (CG) 
HRN EN 13168:2012, tvornički izrađeni proizvodi od drvene vune (WW) 
HRN EN 13169:2012, tvornički izrađeni proizvodi od ekspandiranog perlita (EPB) 
HRN EN 13170:2012, tvornički izrađeni proizvodi od ekspandiranog pluta (ICB)
HRN EN 13171:2012, tvornički izrađeni proizvodi od drvenih vlakana (WF) -- Specifikacija (EN 13171:2008)
ETAG 004, 03/00, 06/08,  EXTERNAL THERMAL INSULATION COMPOSITE SYSTEMS WITH RENDERING
ETAG 014, 01/02, 12/08, 02/11, PLASTIC ANCHORS FOR FIXING OF EXTERNAL THERMAL INSULATION COMPOSITE SYSTEMS WITH RENDERINGS
HRN EN 13499:2004, povezani sustavi za vanjsku toplinsku izolaciju (ETICS) na osnovi EPS 
HRN EN 13500:2004, povezani sustavi za vanjsku toplinsku izolaciju (ETICS) na osnovi MW
HRN EN 13172:2012, toplinsko - izoalcijski proizvodi, vrednovanje sukladnosti
HRN EN 13495, toplinsko-izolacijski proizvodi za primjenu u zgradarstvu - određivanje otpornosti na čupanje povezanih sustava za vanjsku toplinsku izolaciju (ETICS)
HRN DIN 18 516, ventilirane fasade
HRN EN 13501-1, razredba građevnih proizvoda i građevnih elemenata prema ponašanju u požaru
HRN EN 998-1, specifikacija morta za ziđe
HRN EN 15824, specifikacije za vanjske i unutarnje žbuke  na osnovi organskih veziva
HRN EN 1991-1-4: Eurocod 1 - Djelovanja na konstrukcije - Dio 1-4: Opća djelovanja - Djelovanja vjetra - nacionalni dodatak
</t>
  </si>
  <si>
    <t>HRN EN 14063-1:2008, na mjestu primjene oblikovani proizvodi od lakoagregatne ekspandirane gline 
HRN EN 14064-1:2010, nevezani proizvodi od mineralne vune (MW) oblikovani na mjestu primjene
HRN EN 14064-2:2010, nevezani proizvodi od mineralne vune (MW) oblikovani na mjestu primjene
HRN EN 14316-1:2008, oblikovanje toplinske izolacije na mjestu primjene od proizvoda na bazi eksp. perlita (EP)</t>
  </si>
  <si>
    <t>Izvoditelj je dužan osigurati i zaštititi sve dijelove građevine na kojima se izvode radovi, radi sprečavanja oštećenja tijekom izvedbe. Pojava svih oštećenja na dijelovima na kojima se ne izvode radovi ili koji su nastupili nepažnjom izvoditelja isti je dužan otkloniti o vlastitom trošku. Naročitu pažnju treba posvetiti zaštiti prozorskih stakala koje treba zaštititi PVC građevinskom folijom. Ta zaštita ulazi u jediničnu cijenu izvedbe pročelja zgrade.</t>
  </si>
  <si>
    <t xml:space="preserve">Sav rad, sve komunikacije i sav transport vrši se isključivo s vanjske strane građevine, tj. preko skele. Zidarsko-fasaderski radovi se izvode na dobro očišćenoj i otprašenoj površini zida te ih treba izvoditi samo u povoljnim vremenskim uvjetima, uz odgovarajuće osiguranje i zaštitu svježe ožbukanih površina od štetnog utjecaja djelovanja sunca i oborina. Sve detalje izvedbe na pročelju potrebno je dogovoriti i na njih ishoditi suglasnost nadzornog inženjera, a prije pristupanja izvedbi radova. Obračun svih radova vršiti se kako je to naznačeno u opisu stavke.
</t>
  </si>
  <si>
    <t>Žbukati tek kada se zidovi osuše i slegne zgrada. Ne smije se žbukati kad postoji opasnost od smrzavanja ili ekstremno visokih temperatura 30° ili više. Zidovi moraju biti prije žbukanja čisti, a fuge udubljene, da se žbuka može dobro primiti. Prije žbukanja dobro je da se zidovi navlaže, a osobito kod cementnog morta. Ukoliko na zidovima izbija salitra – treba ih četkom očistiti i oprati rastvorom solne kiseline u vodi (omjer 1:10) o trošku izvođača i dodavati sredstvo protiv izbijanja salitre u mort. Prva faza žbukanja je bacanje grubog šprica (oštri pijesak, cement, voda) i to zidarskom žlicom, a ne tavom. Na grubi špric bacati grubu žbuku kojom se definira ravnina žbukane plohe. Fina žbuka služi samo za zaglađivanje površina. Treba je izraditi tako da površine budu posve ravne i glatke, a uglovi i bridovi, te spojevi zida i stropa izvedeni oštro ukoliko u troškovniku nije drugačije označeno. Rabiciranje žbuke izvodi se pomoću tekstilno staklene mrežice otporne na alkalije ili sitno pletene mreže od nehrđajućeg čelika. Točno izvedena žbuka je ona koja po horizontali i vertikali nema odstupanja veća od 1 0/00 u bilo kojem smjeru, za jednu etažu. Troškovi sanacije dijelova izvedenih van ovih kriterija padaju na teret izvođača radova.</t>
  </si>
  <si>
    <t>Kod obrade fasade plemenitom žbukom bila to šerana ili prskana (hirofa), žbuka mora biti kvalitetna, tvorničke izvedbe u izabranoj boji i kvaliteti. Kod izrade fasadnih žbuka raditi prema uputstvu proizvođača. Grebana se žbuka zove i šerana, a prskana hirofa.
Izrada strojne žbuke na zidovima:
na zidovima kuhinja i kupaonica izvodi se žbuka na bazi cementa, a u ostalim prostorijama na bazi gipsa. Prilikom izrade postavljaju se alu vodilice i kutne letvice. Stropovi nisu predviđeni za žbukanje. U cijenu stavke uključene su sve potrebne predradnje koje je potrebno izvršiti na AB zidovima i spojnim zidovima cigle i AB (premaz, impregnacija, bandažiranje) kao i sav potreban rad, materijal i radna skela.</t>
  </si>
  <si>
    <t>Mort za žbukanja mora odgovarati HRN U.M2.012, ili drugim priznatim jednakovrijednim standardima. Prije žbukanja sve zidne površine potrebno je očistiti i pošpricati rijetkim cementnim mortom u omjeru 1:1. Završne plohe zida moraju biti ravne, fine i jednolično zaglađene. Mort treba biti miješan u omjerima materijala kako je određeno projektom morta, a koji je dužan dostaviti izvođač. Navedenim projektom se mora postići projektirana marka morta. Sav pribor koji se koristi pri mješanju i transportu se treba održavati čistim. Nakon što se mort izvadi iz mješalice ne smije mu se dodavati nikakav materijal. Mort mora biti upotrebljen prije nego počne vezivanje. Mort mora imati plastičnu konzistenciju određenu normama za mort. Unaprijed pripremljeni mort treba rabiti u skladu s uputama proizvođača i prije kraja roka uporabe deklariranog od proizvođača.</t>
  </si>
  <si>
    <r>
      <t xml:space="preserve">ETICS (the external thermal insulation composite system), odnosno povezani sustav za vanjsku toplinsku izolaciju sastoji se od ljepila, toplinske izolacije (EPS, mineralna vuna), polimercementne armirane žbuke, impregnacijskog premaza i završne žbuke u odabranoj boji i teksturi (silikatna, akrilna, silikonska). ETICS sustav treba izvoditi komponentama jednog, odabranog sustava. Kod ugradnje svih komponenti pridržavati se uputa proizvođača (način ugradnje, sušenje). Pri izvedbi ETICS-a, odnosno povezanog sustava za vanjsku toplinsku izolaciju potrebno je pridržavati se Smjernica za izradu ETICS sustava (HUPFAS). 
Izbor pričvrsnica mora odgovarati kategoriji opterećenja za postojeću podlogu u skladu sa smjernicom ETAG 014. Svaka pričvrsnica koja se koristi treba imati dokaz uporabljivosti u skladu s europskom smjernicom ETAG 014 prema kojoj treba biti izdana tehnička ocjena. Ako podloga ne odgovara nit jednoj kategoriji prema ETAG 014, potrebno je izvesti ispitivanje nosivosti pričvrsnice na gradilištu (pull-off) test. Tip i broj pričvrsnica po m² određuje se na temelju proračuna negativnih tlakova u skladu s važećom hrvatskom normom HRN EN 1991-1-4:2012/NA: 2012: Eurokod 1- Djelovanja na konstrukcije – dio 1-4: Opća djelovanja – Djelovanja vjetra – nacionalni dodatak i nosivosti pričvrsnice na postojećoj podlozi, ili drugim priznatim jednakovrijednim standardima. Norma vrijedi za zgrade visine do 22 m, omjera visine i manje strane objekta h/d≤2, nadmorske visine do 500 mnm, te nazivne brzine vjetra do vref,0 35 m/s. Za sve ostale slučajeve obavezno je izraditi proračun broja pričvrsnica u skladu s važećim hrvatskim tehničkim propisima. Duljinu pričvrsnica je potrebno odrediti na način da se osigura, od proizvođača propisana, dubina sidrenja. Pričvrsnice ne smiju biti sidrene u žbuku, već isključivo u nosivu podlogu (beton, opeka). Lijepljenje toplinske izolacije na podlogu treba vršiti na način kako je to opisano  u nacionalnim Smjernicama z aizradu ETICS sustava (HUPFAS-a). Pričvrsnica može efikasno pružiti negativno opterećenje vjetrom jedino ako se ispod nje nalazi sloj ljepila.
Temeljem važeće hrvatske i europske građevne regulative svi su ponuđači sustavadužni nuditi kompletni toplinsko - izolacijski sustav za koji je proveden postupak ocijenjivanja sukladnosti i izdane isprave o sukladnosti u skladu s odredbama </t>
    </r>
    <r>
      <rPr>
        <i/>
        <sz val="9"/>
        <rFont val="Calibri"/>
        <family val="2"/>
        <charset val="238"/>
      </rPr>
      <t>Pravilnika za ocijenjivanje sukladnosti, isprave o skuladnosti i označavanje građevnih proizvoda (NN 103/08, 147/09, 87/10, 129/11)</t>
    </r>
    <r>
      <rPr>
        <sz val="9"/>
        <rFont val="Calibri"/>
        <family val="2"/>
        <charset val="238"/>
      </rPr>
      <t>. Izvođači su dužni iste ugraditi prema tehničkoj uputi proizvođača i smjernicama HUPFAS-a te kontrolirati jesu li proizvodi koji su isporučeni na gradilište dio sustava. Izvođač sustava i nadzorni inženjner na gradilištu obavezni su kontrolirati jesu li isporučeni elementi odgovarajućeg sustava za koji je proveden postupak ocijenja sukladnosti u skladu s važećim zakonima i propisima, te na gradilištu imati svu pripadajuću dokumentaciju (tehničke upute, potvrde, izjave o sukladnosti i dr.).</t>
    </r>
  </si>
  <si>
    <t>Ukoliko se izvodi ventilirano pročelje, radove treba uskladiti s radovima na izvedbi ventiliranog pročelja i ugradnjom prozora i vrata u sklopu istog ventiliranog pročelja (vidi odgovarajuće grupe radova). To se odnosi kako na izvedbu detalja spojeva i potkonstrukcije te brtvljenja i kitanja (odnosno obrada spojeva), tako i na vremensko usklađenje izvođenja radova (koordinacija izvođenja). Potrebno je koordinirati svoje aktivnosti sa ostalim sudionicima u projektu a prema terminskom planu.</t>
  </si>
  <si>
    <t>Prilikom izrade fasadnih skela potrebno se je pridržavati propisa zaštite na radu po pitanjima radnih ploha, zaštitnih ograda i prilaza. Materijal za izradu skela mora biti potpuno ispravan. Odgovorna osoba dužna je izvršiti pregled materijala prije ugradnje. Skele moraju biti izvedene po mjerama i na način označen u statičkom računu i nacrtima za skele. Izvedene skele moraju biti sposobne podnijeti predviđeno opterećenje i moraju biti stabilne. Fasadne skele obračunavaju se po m² projekcije skele u ravnini pročelja, mjereno po vanjskom rubu i
1 m′ nad najvišom površinom.</t>
  </si>
  <si>
    <t>Sve mjere provjeriti na terenu. Nuditi nakon uvida na licu mjesta. Ukoliko je to moguće izvršiti provjeru postojećeg stanja konstrukcije prije nuđenja. Nakon demontaže i uvida u postojeće stanje nosive konstrukcije napraviti provjeru opterećenja, izračun opterečenja novih slojeva mora biti odobren od strane inženjera konstrukcije i nadzornog inženjera. U slučaju potrebe za odstupanjem od predviđenih slojeva, isti se neće obračunavati kao dodatni rad. U cijeni predvidjeti eventualno potrebne izmjene na licu mjesta zbog specifičnosti zadatka (sanacija).</t>
  </si>
  <si>
    <t>Radovi završnog žbukanja (armirana polimercementna žbuka, impregnacijski premaz i završna žbuka) zidova određeni su prema normativima (GN 421) i standardima u građevinarstvu, a obračunavaju se na sljedeći način:
1. Žbukanje zidova i stropova obračunava se po m² ožbukanih površina. 
2. Otvori veličine do 3,0 m² ne odbijaju se, a njihove špalete se posebno ne obračunavaju. 
3. Kod otvora veličine 3,0 do 5,0 m²  odbija se površina preko 3,0 m², a špalete se posebno ne obračunavaju. 
4. Kod otvora preko 5,0 m² odbija se površina preko 3,0 m², a špalete oko otvora se obračunavaju posebno. 
Ako su špalete veće od 20 cm, tada se višak preko 20 cm obračunava posebno po m².</t>
  </si>
  <si>
    <t>Izvedba certificiranog ETICS-a (prema normi HRN EN 13500:2004, ili drugom jednakovrijednom priznatom standardu) sustava toplinske izolacije vanjskih zidova, klasificiranje otpornosti na požar (prema normi HRN EN 13501-1, ili drugom jednakovrijednom priznatom standardu), sa svim potrebnim predradnjama i pripremom podloge. Predradnje se odnose na postojeće površine vanjskih zidova kako je opisano u pripremnim radovima.
Toplinska izolacija se izvodi mineralnom (kamenom) vunom (λ≤0,036 W/mK, A2-d1), različitih debljina (od 5 do 16 cm), s tankoslojnim polimer cementnim mortom debljine min 0,5 cm nanesenim u dva sloja i armiranim staklenom alkalnootpornom mrežicom između slojeva.</t>
  </si>
  <si>
    <t>Završni dekorativni sloj izvesti od tankoslojne silikatne žbuke debljine cca 3,0 mm s dodatkom fungicida na prethodno impregniranu podlogu prema odabranom proizvođaču i tipu završnog sloja. Izbor završne žbuke, boja, granulacija i tekstura žbuke po odabiru projektanta - nikakva dodatna obrada ploha nije potrebna. Ploče mineralne (kamene) vune su lijepljene na podlogu od sloja žbuke na zidu od opeke i mehanički učvršćene plastičnim pričvrsnicama sa širokim glavama, sve prema preporuci proizvođača. Minimalni broj pričvrsnica je 6, a maksimalni 12 kom/m². Izbor pričvrsnica i potrebni broj kom po m² je opisan u općim uvjetima.</t>
  </si>
  <si>
    <t>U cijenu su uključeni svi potrebni profili za žbukanje i profili za pročelje, alu i/ili PVC kutnici (sa mrežicom), sokl profili, okapni profili na nadvojima otvora, ojačanja za rubove, otvore, uglove i dr., te brtvljenje spojeva pročelja i vanjske stolarije i bravarije brtvom Sd=0,50.</t>
  </si>
  <si>
    <t xml:space="preserve">Sve radove treba izvesti isključivo po uputama, koristeći materijale, alate i način izvođenja po tehnologiji proizvođača slojeva pročelja, a sve prema gl. arhitektonskom projektu i detaljima, te projektu racionalne uporabe energije i toplinske zaštite z.o.p. 016-578.
</t>
  </si>
  <si>
    <t>Obračun toplinske izolacije i završne žbuke (armirana polimercementna žbuka, impregnacijski premaz i završna žbuka) je po m² izvedene površine, na sljedeći način:
Kod obračuna TI otvori se odbijaju u čitavoj površini. Toplinska izolacija špaleta od grafitnog EPS-a (λ≤0,032 W/mK) debljine 2 cm obračunava se zasebno u m².
Obračun završne žbuke (armirana polimercementna žbuka, impregnacijski premaz i završna žbuka)  određen je prema građevinskoj normi i opisan je u općim uvjetima. 
U cjeni je uključeno isprobavanje uzorka boje žbuke prije odabira boje pročelja.</t>
  </si>
  <si>
    <t>Vidljive grede i nadvoji vanjskih zidova</t>
  </si>
  <si>
    <t>oznake VZ6, VZ7 - MV =5 cm</t>
  </si>
  <si>
    <t xml:space="preserve">popunjavanje udubljenja u profilaciji prefabriciranih nadvoja i serklaža dubine 5 cm, lijepljenjem, bez pričvrsnica, radi izravnavanja površine prije oblaganja glavnog sloja toplinske izolacije </t>
  </si>
  <si>
    <t>Unutarnja strana krovnih atika, unutarnja strana ograda loggia, podgledi loggia i nadstrešnica</t>
  </si>
  <si>
    <t>MV =8 cm</t>
  </si>
  <si>
    <t>Ograde i atike, podgled zaobljene ulaz. nadstrešnice od vidljivog arm. betona, podgled loggie ožb. beton</t>
  </si>
  <si>
    <t>završna žbuka</t>
  </si>
  <si>
    <t>Vanjski zid raznih konstrukcija prema grijanom, čela stropova, grede i nadvoji</t>
  </si>
  <si>
    <t>oznake VZ1, VZ3, VZ3.1, VZ8 - MV = 14 cm</t>
  </si>
  <si>
    <t>ožbukani zidovi od blok opeke - uzdužni zidovi prizemno - oznaka VZ1</t>
  </si>
  <si>
    <t>ožbukani zidovi od armiranog betona s oblogom od fasadne opeke ožbukane - zabati prizemno - oznaka VZ2</t>
  </si>
  <si>
    <t>neožb. zidovi od AB-a (stubište i loggie) - VZ3 i VZ3a,
vidljive AB-grede - VZ6, VZ7,
vidljive AB- ograde i atike (vanjska strana)</t>
  </si>
  <si>
    <t>zid od fas. opeke na arm. betonu - zabati na katovima i nadvoji zidova kuhinje  - VZ5</t>
  </si>
  <si>
    <t>EPS grafitni (λ≤0,032 W/mK) d=2 cm za špalete,
dubina špalete 26 cm - postojeći otvori</t>
  </si>
  <si>
    <t>EPS grafitni (λ≤0,032 W/mK) d=2 cm za špalete,
gornje horizontalne špalete 44 cm kod loggia</t>
  </si>
  <si>
    <t>EPS grafitni (λ≤0,032 W/mK) d=2 cm za špalete,
špalete 31 cm - ul. vrata kuh. praonice + okrugli prozori</t>
  </si>
  <si>
    <t>završna žbuka - bez površine otvora za prozore</t>
  </si>
  <si>
    <t>završna žbuka - dodaci za otvore do 3m2 i više od 3 m2</t>
  </si>
  <si>
    <t>žbu.-obrada špal.(oko otvora) do 20 cm (20 cm)</t>
  </si>
  <si>
    <t>žbu.-obr. špal.(oko otvora) iznad 20 cm (6 cm)</t>
  </si>
  <si>
    <t>Podgled poda grijanog prostora iznad vanjskog prostora</t>
  </si>
  <si>
    <t xml:space="preserve"> oznaka MK1 - MV = 16 cm</t>
  </si>
  <si>
    <t>montaža na ab konstrukciju (preko sloja postojećih kombi ploča i žbuke)</t>
  </si>
  <si>
    <t>Završna žbuka podnožja vanjskih zidova</t>
  </si>
  <si>
    <t>Završna teraplast žbuka podnožja zidova (s prethodno izvedenim slojem od tankoslojnog polimer cementnog morta debljine min 0,5 cm nanesenog u dva sloja i armiranog staklenom alkalnootpornom mrežicom između slojeva). Žbuka se nanosi na prethodno pripremljenu površinu toplinske zaštite od XPS-a na postojećem zidu (uračunato u A IV izolaterskim radovima).</t>
  </si>
  <si>
    <t>XPS je obračunat u A.IV., Izolaterskim radovima!</t>
  </si>
  <si>
    <t>Sanacija konstruktivnih elemenata koji se toplinski ne izoliraju</t>
  </si>
  <si>
    <t>podgledi podesta požarnih stepenica</t>
  </si>
  <si>
    <t>ulazne stepenice i rampe od kulira i betona</t>
  </si>
  <si>
    <t>Završno čišćenje</t>
  </si>
  <si>
    <t>Završno fino čišćenje objekta nakon dovršetka svih građevinsko-obrtničkih radova.</t>
  </si>
  <si>
    <t>Prilikom čišćenja paziti da se završna obrada ne ošteti.</t>
  </si>
  <si>
    <t>Napomena: višekratna čišćenja u tijeku gradnje ulaze u jedinične cijene svih sudionika na gradnji, ne ulaze u ovu stavku i ne obračunavaju se posebno.</t>
  </si>
  <si>
    <t>Odvoz smeća</t>
  </si>
  <si>
    <t xml:space="preserve">Utovar i odvoz otpadnog materijala, ambalaže i sl. na deponiju. </t>
  </si>
  <si>
    <t>Uključivo svi troškovi prijevoza i komunalne naknade deponije. Izvodi se  po nalogu i odobrenju nadzornog inženjera.</t>
  </si>
  <si>
    <t>ZAVRŠNI ZIDARSKO - FASADERSKI RADOVI UKUPNO:</t>
  </si>
  <si>
    <t xml:space="preserve">B. OBRTNIČKI RADOVI / B.VI. SOBOSLIKARSKO-LIČILAČKI RADOVI </t>
  </si>
  <si>
    <t>SOBOSLIKARSKO-LIČILAČKI RADOVI:</t>
  </si>
  <si>
    <t>Materijal koji će se upotrijebiti, pomoćni materijal, rad i pomoćni rad mora u svemu odgovarati standardima, propisima, Pravilnik o tehničkim normativima za projektiranje i izvođenje završnih radova u građevinarstvu (Sl. list SFRJ 21/90) i Tehničkim uvjetima za izvođenje ličilačkih radova HRN U.F2.O12/78. Sav vezivni materijal, ljepila, materijal za brtvljenje i pomoćna sredstva prema HRN U.F1.011;  ili drugom jednakovrijednom priznatom standardu.</t>
  </si>
  <si>
    <t>Prije početka izvedbe radova izvoditelj je dužan projektantu predočiti uzorke boja odgovarajuće za određen tip obrade i izvesti probna bojanja s uzorcima na plohama koje se obrađuju, i to u više nijansi boja, na osnovu čega će projektant odabrati boju i način nanošenja odnosno tip valjka. Tek po izboru i odobrenju projektanta može se otpočeti sa radovima na tako odabran način. Gore navedeno neće se posebno platiti već predstavlja trošak i obvezu izvoditelja i ulazi u jediničnu cijenu izvedbe radova.</t>
  </si>
  <si>
    <t>Sva bojanja i ličenja treba izvesti samo na suhim, čistim, ravnim ili ravnomjerno zakrivljenim (po projektu) i odmašćenim plohama. Podlogu treba prije početka radova pregledati i kod većih oštećenja ili zaprljanja i zamašćenja na isto upozoriti nadzornog inženjera i radove prekinuti dok se podloga odgovarajuće ne pripremi. Kod manjih oštećenja treba izvoditelj podlogu dovesti u potrebno stanje za kvalitetan rad brušenjem manjih neravnina, kitanjem i zapunjavanjem pukotina i manjih udubina kitom za zapunjavanje i izravnanje. Nakon toga treba obavezno izvesti gletanje odgovarajućom glet masom za određeni tip podloge do potrebne glatkoće, ako nije u stavci troškovnik drugačije navedeno. Sve gore navedeno treba uračunati u jediničnu cijenu.</t>
  </si>
  <si>
    <t>Pri radu treba se strogo pridržavati pravila zaštite na radu, uz primjenu odgovarajućih zaštitnih sredstava. Sve prostorije po završetku radova treba dobro prozračiti ili ventilirati.
Prilikom izvođenja radova izvoditelj treba zaštititi sve susjedne plohe i dijelove konstrukcije na takav način da ne dođe do njihovog prljanja i oštećenja i isto uračunati u cijeni. Ukoliko do prljanja i oštećenja ipak dođe, isto će izvoditelj očistiti i popraviti na svoj trošak.</t>
  </si>
  <si>
    <t>Tijekom izvođenja radova treba obratiti pažnju na atmosferske prilike. Vanjski radovi se ne smiju izvoditi u slučaju oborina, magle, zraka prezasićenog vlagom, te jakog vjetra i temperature ispod +5°C.</t>
  </si>
  <si>
    <t>Premazi i boje moraju biti postojani na svjetlo i otporni na pranje vodom, a na vanjskim plohama otporni na atmosferilije. Svi soboslikarski radovi moraju se izvesti prema izabranim uzorcima.</t>
  </si>
  <si>
    <t>Izvođač je dužan prije početka rada pregledati podloge i ustanoviti da li su primjerene za predviđenu obradu. Ako na podlozi postoje bilo kakvi nedostaci koji se mogu odraziti na kvalitetu radova, izvođač je dužan na to upozoriti naručitelja radova jer se naknadno pozivanje na lošu podlogu neće uvažiti.</t>
  </si>
  <si>
    <t>Izvođač može započeti radove tek kad su iz prostorije odstranjeni svi otpaci i drugo što bi moglo smetati izvedbi. Za sve vrste soboslikarsko-ličilačkih radova podloge moraju biti čiste od prašine i druge prljavštine kao što su: smole, ulja, masti, čađa, gar, bitumen, cement, mort i dr. Bojati ili ličiti dopušteno je samo na suhu i pripremljenu podlogu. Vanjski ličilački radovi ne smiju se izvoditi po lošem vremenu, koje bi moglo štetiti kvaliteti radova (npr. hladnoća, oborine, magla, jak vjetar i sl.).</t>
  </si>
  <si>
    <t>Zabranjeno je bacati u kanalizaciju i sanitarne uređaje ostatke boje, vapna, gipsa, kita i drugog materijala.</t>
  </si>
  <si>
    <t>ZIDOVI</t>
  </si>
  <si>
    <t>Unutrašnji zidovi prostorija prvo se izravnavaju, gletaju specijalnim postavama koje moraju dobro prilijegati na podlogu i nakon sušenja činiti vrlo čvrstu podlogu za bojanje disperzivnim bojama. Klase pripreme podloge opisane su u B.VI. Suhomontažni radovi (K(Q)1 – K4).
U obračunu su posebno iskazane žbukane / betonske površine od gipskartonskih površina.
Grundiranje površine izvodi se i obračunava za cijelu površinu podloga od gipskartonskih ploča.
Kvaliteta kitanja i ličenja kontrolira se noću ili u zamračenoj prostoriji reflektorom prislonjenim uz plohu zida odnosno stropa. Kod ličenja vanjskih zidova treba se izbjegavati faza kitanja (2), a nikako ne predviđati fazu gletanja (3).</t>
  </si>
  <si>
    <t>Vrste boja za unutarnje / vanjske prostora:
- vapno – zastarjela tehnologija koja se danas uglavnom više ne primjenjuje
- uljena boja – zastarjela tehnologija koja se danas uglavnom više ne primjenjuje
- disperzivne - disperzije bazirane na polimernim vezivima, kao npr. akrilna smola, silikatne, silikonske...
- disperzivne latex -disperzije na bazi vinilacetatnog polimera, izuzetno čvrste i otporne na pranje / ribanje
- dekorativne stucco boje - na bazi gašenog vapna i finih zrnaca mramornog praha sa specijalnim aditivima</t>
  </si>
  <si>
    <t>Sredstva za premazivanje, s obzirom na sastav i vrstu, moraju biti međusobno usklađena. Za podloge iz gips kartonskih ploča sredstva za premazivanje na osnovi vapna, vodenog stakla i silikata nisu primjerena. Kod disperzijskih silikatnih boja potrebno se pridržavati savjeta proizvođača sredstva. Kod gips kartonskih ploča koje su duže vrijeme bez zaštite izložene djelovanju svjetla može se pojaviti požutjelost i zato se prije nanošenja premaza preporučuje probni premaz preko više ploča, uključivo s fugiranim mjestima.</t>
  </si>
  <si>
    <t>Ličenje unutarnjih zidova izvodi se slijedećim redoslijedom:
0. namakanje i struganje starog naliča,
1. impregnacija (grundiranje) – penetrirajući premaz podloge radi konsolidacije,
2. kitanje i zatvaranje pojedinačnih rupa, uključivo bandažiranje većih pukotina
3. gletanje – prevlačenje cijele površine ličilačkim kitom u nekoliko slojeva ovisno o zahtijevanoj kvaliteti površine uključivo brušenje i otprašivanje između slojeva,
4. brušenje i otprašivanje,
5. ovisno o vrsti boje i uputi proizvođača – nanošenje primera kako bi se smanjila upojnost
6. dvokratno ili trokratno ličenje – nanošenje boje četkama, valjcima ili prskanjem.</t>
  </si>
  <si>
    <t>BRAVARIJA
Bravarija se liči u slijedećim fazama:
1. čišćenje (mehaničko – pjeskarenje ili kiselinama),
2. temeljni nalič - minij-alkidni / epoxy / akril
3. završni nalič - emajl-alkidni / poliuretan / akril
(trajnost: do 10 g. / do 20 g. / do 20 g.)
Samo unutarnja bravarija može se kitati autokitom nakon postave temeljnog naliča.</t>
  </si>
  <si>
    <t>Obračun:
- zidovi se obračunavaju po površini izraženoj u m2 na način:
• otvori veličine do 3,0 m² ne odbijaju se, a njihove špalete se posebno ne obračunavaju
• kod otvora veličine 3,0 do 5,0 m²  odbija se površina preko 3,0 m², a špalete se posebno ne obračunavaju
• kod otvora preko 5,0 m² odbija se površina preko 3,0 m², a špalete oko otvora se obračunavaju posebno
• špalete širine veće od 20 cm obračunavanju se posebno
• normativi za zidove površine ispod 10 m² povećavaju se za 1,20
- stolarija / bravarija se obračunava po površini izraženoj u m2 na način:
• pune površine otvora i opšava bez odbijanja površine stakla) množeno koeficijentima:
o 2,90 = dvostruki prozor (bez prečki, sa kutijom za roletu i opšavom)
o 1,45 = kod jednostrukih prozora bez opšava
o 1,60 = kod jednostrukih prozora sa opšavom
o dodatno 5% kvadrature prozora za svaku prečku, kod dvostrukih prozora posebno
za vanjske, a posebno za unutrašnje prozore
• stakleni izlog - uzima se površina izloga umanjeno za:
o 45% za površine stakla do 3,00 m2
o 30% za površine stakla 3,00 do 5,00 m2
o 25% za površine stakla preko 5,00 m2
• puna vrata s dovratnikom - uzima se dvostruka površina, mjereno od vanjskog ruba opšavnih letvi
• puna vrata s opšavom špaleta obračunava se dvostruka površina
• tradicionalna stolarija - površina se uvećava za profilacije, zavisno od složenosti, s faktorom od 1,7 do 3,2.
• prozorske klupčice, parapeti, kutije za rolete, okviri, opšavi i sl. po površini izraženoj u m2</t>
  </si>
  <si>
    <t>Investitor ima pravo na kontrolu kvalitete materiijala kojim se radovi izvode. Ustanovi li da taj materijal ne odgovara propisanoj kvaliteti izvođač radova dužan je odstraniti lošu izvedbu i na vlastiti trošak izvesti radove sa kvalitetnim materijalom. O ispravnosti izvedenih površina mjerodavna je izjava nadzornog inženjera.</t>
  </si>
  <si>
    <t>U jediničnoj cijeni pojedinih stavaka obračunata je i  upotreba skele i drugih pomagala kod rada.</t>
  </si>
  <si>
    <t>Dok radovi traju, izvođač je dužan zaštititi od oštećenja ili prljanja sve ostale građevinske dijelove i opremu ( podove, stakla, vrata i sl.).</t>
  </si>
  <si>
    <t xml:space="preserve">Sve radove treba izvoditi po izvedbenim nacrtima, opisima radova u troškovniku, te uputama projektanta i nadzornog inženjera. </t>
  </si>
  <si>
    <t>Izvedeni rad i upotrebljeni materijal mora u svemu (vrsti, boji i kvaliteti) biti jednak uzorku, što ga odabere projektant od najmanje 5 uzoraka, koje proizvođač izrađuje bez naplate. Materijal za izvedbu soboslikarsko-ličilačkih radova je naveden u stavkama troškovnika. Od primjenjenih se materijala traži da imaju prionjivost za podlogu, po mogućnosti da penetriraju u podlogu, da se njima jednostavno radi, da dobro "pokrivaju", da su im boje stalne, da su otporni na utjecaje sredine kojima su izloženi, da se ne brišu s ploha na koje su naneseni, da su bezopasni za okolinu, da se premazi njima mogu obnavljati bez posebnih prethodnika i sl.</t>
  </si>
  <si>
    <t>Prije početka radova izvođač mora ustanoviti kvalitetu podloge za izvođenje soboslikarskih radova i ako ona nije pogodna za taj rad, mora o tome pismeno obavijestiti svog naručioca radova, kako bi se na vrijeme mogla popraviti i prirediti za soboslikanje i ličenje. Kasnije povezivanje i opravdanje da kvalitet nije dobar radi loše podloge, neće se uzimati u obzir. Na neurednoj podlozi ne može se izvoditi rad dok se podloga ne uredi. Predviđa se da se svi monolitni armiranobetonski zidovi i stropovi, koji se ne oblažu drugim oblogama, prije bojenja obrade i pripreme za bojenje, te gletaju glet masom i potpuno zaglade, a zatim da ih se boji  bojom prema opisu stavke. Gipskartonski zidovi / obloge / stropovi trebaju biti gletani i obrađeni za ličenje, ti radovi su uključeni u stavke izrade zida / obloge / spuštenog stropa.</t>
  </si>
  <si>
    <t>Svi premazi izvode se najmanje s tri premazivanja i to: osnovnim ili podložnim slojem, zaštitnim premazom i završnim premazom, ako to u troškovniku nije drugačije označeno. Svako od tih premazivanja mora biti čvrsto povezano za podlogu na koju se nanosi.</t>
  </si>
  <si>
    <t>Jedinična cijena treba obuhvatiti:
- bojanje u više boja prema izboru projektanta
- sav materijal, dobavu, izradu I dopremu alata, mehanizaciju i uskladištenje
- troškove radne snage za kompletan rad opisan u troškovniku
- sve horizontalne i vertikalne transporte do mjesta montaže
- potrebnu radnu skelu (izuzima se fasadna skela)
- čišćenje nakon završetka radova
- svu štetu kao i troškove popravka kao posljedica nepažnje u toku izvedbe
- troškove zaštite na radu
- troškove atesta
- zaštitu okolnih konstrukcija od prljanja
- čišćenje po završenom radu uključivo odvoz viška materijala na gradsku deponiju</t>
  </si>
  <si>
    <t>Popravak boje - ličenje unutarnjih i ožbukanih zidova, stropova, špaleta, greda nakon ugradnje zajedničke stubišne stolarije i ostalih negrijanih prostora</t>
  </si>
  <si>
    <t>Priprema postojećih i novo ožbukanih površina zidova, stropova, špaleta, greda za bojanje i ličenje. Priprema se sastoji od impregnacije, kitanja i zatvaranja pojedinačnih rupa, gletanja u dva sloja s bandažiranjem svih pukotina i spojeva raznih materijala, brušenja i otprašivanja. Pripremljena površina mora biti glatka i ravna, bez neravnina. 
Popravak boje i ličenje izvesti poludisperzivnom bojom za žbukane ili betonske podloge u minimalno 2 sloja.</t>
  </si>
  <si>
    <t>Odabir boje prema dogovoru s projektantom.</t>
  </si>
  <si>
    <t>Obračun po kom. ugrađene stavke prema veličini otvora na slijedećim pozicijama:</t>
  </si>
  <si>
    <t>stavka ST2 - dim. 100/263 cm</t>
  </si>
  <si>
    <t>Kuhinja: stavka ST5 - dim. 610/80 cm</t>
  </si>
  <si>
    <t>Popravak boje - ličenje čeličnih ograda</t>
  </si>
  <si>
    <t>Ličenje vanjske crne bravarije čeličnih ograda na francuskim prozorima učeničkih soba koje se nalaze s vanjske strane parapeta učeničkih soba na katovima istočnog i zapadnog pročelja izrađenih od 2 vodoravna kvadratna čel. profila cca. 20x20 mm i okomitih cca. 15x15 mm. Obrada ograda izvodi se nakon njihove demontaže kako je opisano u radovima rušenja i demontaže (A II).  Ličenje uljanom bojom u dva premaza uz prethodni antikorozivni premaz u jednom tonu prema izboru naručitelja. U cijenu stavke je uključen sav potreban rad i materijal uključivo potrebne predradnje (skidanje starog naliča, čišćenje zahrđalih mjesta i površina, odmašćivanje). Obračun po kom.</t>
  </si>
  <si>
    <t>ograde dim. 155x100 cm</t>
  </si>
  <si>
    <t>ograde dim. 100x100 cm</t>
  </si>
  <si>
    <t>Popravak boje - ličenje čeličnih ograda zavojitog požarnog stubišta</t>
  </si>
  <si>
    <t>Ličenje vanjske crne bravarije zavojitih cijevi čelične ograde zavojitog požarnog stubišta na južnom pročelju. Ograda se sastoji od 1 cijevi (rukohvata) ø60 mm i paralelno 3 profila ø40 mm te po 6 stupića ø60 mm po 1 kraku. U stavku uključena i zaštitna vrata na krovu sastavljena od metalnog okvira  ø40 mm i vertikalnih štapova  ø20 mm na razmacima od cca. 12 cm, ukupne visine cca. 2 m. Obrada ograda izvodi se na mjestu gdje su ugrađene. Ličenje uljanom bojom u dva premaza uz prethodni antikorozivni premaz u jednom tonu prema izboru naručitelja. U cijenu stavke je uključen sav potreban rad i materijal uključivo potrebne predradnje (skidanje starog naliča, čišćenje zahrđalih mjesta i površina, odmašćivanje). Dimenzije ograda 150x100 cm i 100x100 cm. Obračun po kom.</t>
  </si>
  <si>
    <t>ograda</t>
  </si>
  <si>
    <t>zaštitna vrata</t>
  </si>
  <si>
    <t>Popravak boje - ličenje ljestvi - penjalica</t>
  </si>
  <si>
    <t>Ličenje vanjske crne bravarije postojećih penjalica na krov kuhinje. Penjalice se sastoje od dva plosna čelika dim cca. 60x6 mm i nagaznih savinutih šipki cca. ø20 mm, zavarenih na plosne profile. Obrada se vrši nakon demontaže i navarivanja produljenja za sidrenje kroz sloj mineralne vune kao što je opisamo u radovima rušenja i demontaže (A II).
Ličenje uljanom bojom u dva premaza uz prethodni antikorozivni premaz u jednom tonu prema izboru naručitelja. U cijenu stavke je uključen sav potreban rad i materijal uključivo potrebne predradnje (skidanje starog naliča, čišćenje zahrđalih mjesta i površina, odmašćivanje). Obračun po m¹ ljestvi.</t>
  </si>
  <si>
    <t>pomoćne čelične ljestve za krov kuhinje</t>
  </si>
  <si>
    <t>Popravak boje - ličenje ventilacijskih rešetki</t>
  </si>
  <si>
    <t>Ličenje postojeće vanjske bravarije limenih ventilacijskih rešetki na kuhinji izrađenih od 2 horizontalno postavljenih limenih fiksnih žaluzina razv. širine cca. 70 mm na razmaku cca. 70 mm. Fiksirane su u metalnom okviru L 60x60 mm. Obrada rešetki izvodi se nakon njihove demontaže s postojećih ventilacijskih otvora na kuhinji. Ličenje uljanom bojom u dva premaza uz prethodni antikorozivni premaz u jednom tonu prema izboru naručitelja. U cijenu stavke je uključen sav potreban rad i materijal uključivo potrebne predradnje (skidanje starog naliča, čišćenje zahrđalih mjesta i površina, odmašćivanje).
Obračun po kom.</t>
  </si>
  <si>
    <t>rešetke dimenzije 100/80 cm</t>
  </si>
  <si>
    <t>SOBOSLIKARSKO-LIČILAČKI RADOVI UKUPNO:</t>
  </si>
  <si>
    <t>Rbr.</t>
  </si>
  <si>
    <t>OPIS STAVKE</t>
  </si>
  <si>
    <t>Jedinica mjere</t>
  </si>
  <si>
    <t>Jedinična cijena (kn)</t>
  </si>
  <si>
    <t>Iznos (kn)</t>
  </si>
  <si>
    <t>Nabava i isporuka nadžbukne LED armature sa T8 LED cijevi 1x9W, svjetlosnog toka min 950 lm, boje min 4.000 K.</t>
  </si>
  <si>
    <t>Nabava i isporuka nadžbukne  LED armature sa T8 LED cijevi 1x18W, svjetlosnog toka min 945 lm, boje min 4.000 K.</t>
  </si>
  <si>
    <t>Nabava i isporuka nadžbukne LED raseter armature sa T8 LED cijevi 4x9W, svjetldosnog toka min 945 lm, boje min 4.000 K.</t>
  </si>
  <si>
    <t>Nabava i isporuka nadžbukne LED armature sa T8 LED cijevi 2x22W, svjetldosnog toka min 1.620 lm, boje min 4.000 K.</t>
  </si>
  <si>
    <t>Nabava i isporuka vodotijesne nadžbukne  LED armature sa T8 LED cijevi 2x22W, svjetlosnog toka min 1.620 lm, boje min 4.000 K.</t>
  </si>
  <si>
    <t>Nabava i isporuka LED reflektora 20W sa senzorom pokreta, IP 65, svjetldosnog toka min 1.300 lm, boje min 4.000K.</t>
  </si>
  <si>
    <t>Nabava i isporuka LED reflektora 50W sa senzorom pokreta, IP 65, svjetlosnog toka min 4.500 lm, boje min 4.000 K.</t>
  </si>
  <si>
    <t>Nabava i isporuka PVC kanalice 15X17 mm.</t>
  </si>
  <si>
    <t>m</t>
  </si>
  <si>
    <t>Nabava i isporuka nadžbukne razvodne kutije 75x75x40 mm.</t>
  </si>
  <si>
    <r>
      <t>Nabava i isporuka energetskog kabela NYY 3x1,5 mm</t>
    </r>
    <r>
      <rPr>
        <vertAlign val="superscript"/>
        <sz val="10"/>
        <color theme="1"/>
        <rFont val="Verdana"/>
        <family val="2"/>
        <charset val="238"/>
      </rPr>
      <t>2</t>
    </r>
    <r>
      <rPr>
        <sz val="10"/>
        <color theme="1"/>
        <rFont val="Verdana"/>
        <family val="2"/>
        <charset val="238"/>
      </rPr>
      <t>, kabel izoliran i oplašten PVC-om.</t>
    </r>
  </si>
  <si>
    <t>Demontaža postojećih armatura i njihovo zbrinjavanje.</t>
  </si>
  <si>
    <t>Montaža novih rasvjetnih armatura.</t>
  </si>
  <si>
    <t>Sitni montažni pribor i alat.</t>
  </si>
  <si>
    <t>komplet</t>
  </si>
  <si>
    <t>UKUPNO (bez PDV-a):</t>
  </si>
  <si>
    <t>PDV:</t>
  </si>
  <si>
    <t>TROŠKOVNIK GLAVNOG PROJEKTA</t>
  </si>
  <si>
    <t>Rekapitulacija svih mapa</t>
  </si>
  <si>
    <t>1. REKAPITULACIJA SVIH MAPA</t>
  </si>
  <si>
    <t>TROŠKOVNIK GLAVNOG PROJEKTA
Rekapitulacija svih mapa</t>
  </si>
  <si>
    <t>Mapa I-II</t>
  </si>
  <si>
    <t>GRAĐEVINSKI I OBRTNIČKI RADOVI</t>
  </si>
  <si>
    <t>Mapa III</t>
  </si>
  <si>
    <t>STROJARSKI RADOVI I OPREMA</t>
  </si>
  <si>
    <t>Mapa IV</t>
  </si>
  <si>
    <t>ELEKTROTEHNIČKI RADOVI I OPREMA</t>
  </si>
  <si>
    <t>Dvocijevna crpna stanica za krug
kolektora.
Kompaktna jedinica koja se sastoji od
ogranka crpke i solarnog ogranka s 2 termometra, 2 kuglaste slavine s nepovratnom zaklopkom, pokazivačem
protoka, manometrom, sigurnosnim
ventilom (6 bara), ventilom za punjenje,
odvajačem zraka, vijčanom spojkom sa
steznim prstenom / dvostrukim O-prstenom
od 22 mm, toplinskom izolacijom i
visokoučinkovitom crpkom za izmjeničnu
struju, upravljanom brojem okretaja.
Min. dobava (pad tlaka): 40 kPa pri volumnom
protoku 1392 l/h. Bez ugrađene regulacijske jedinice.</t>
  </si>
  <si>
    <t xml:space="preserve">Modul za upravljanjem solarnim krugom,  uključujući 6 temperaturnih senzora. Moguće spajanje modula s postojećom automatskom regulacijom. Dodatni modul treba upravljati upravljati solarnim krugom putem temperaturnog senzora na kolektorima, solarnom pumpom , troputnim prekretnim ventilom s motornim pogonom  te temperaturnim senzorima na spremnicima. </t>
  </si>
  <si>
    <t>Solarna ekspanzijska posuda. Nazivni volumen ekspanzijske posude je 200 litara, ekspanzijska posuda ima membranu otpornu na visoke temperature, do 130 °C, pmax=10 bar.</t>
  </si>
  <si>
    <t>Ekspanzijska membranska posuda  za potrošnu toplu vodu. V = 105 l, za primjenu u sustavima sanitarne vode, pmax= 10 bar.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</si>
</sst>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k_n_-;\-* #,##0.00\ _k_n_-;_-* &quot;-&quot;??\ _k_n_-;_-@_-"/>
    <numFmt numFmtId="164" formatCode="#,##0.00;[Red]#,##0.00"/>
    <numFmt numFmtId="165" formatCode="#,##0.00_ ;[Red]\-#,##0.00\ "/>
    <numFmt numFmtId="166" formatCode="0.0"/>
    <numFmt numFmtId="167" formatCode="#,##0.00\ _k_n"/>
  </numFmts>
  <fonts count="130" x14ac:knownFonts="1">
    <font>
      <sz val="10"/>
      <name val="Arial"/>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8"/>
      <name val="Arial"/>
      <family val="2"/>
      <charset val="238"/>
    </font>
    <font>
      <sz val="10"/>
      <name val="Arial"/>
      <family val="2"/>
      <charset val="238"/>
    </font>
    <font>
      <sz val="9"/>
      <name val="Calibri"/>
      <family val="2"/>
      <charset val="238"/>
      <scheme val="minor"/>
    </font>
    <font>
      <b/>
      <sz val="9"/>
      <name val="Calibri"/>
      <family val="2"/>
      <charset val="238"/>
      <scheme val="minor"/>
    </font>
    <font>
      <sz val="9"/>
      <color indexed="8"/>
      <name val="Calibri"/>
      <family val="2"/>
      <charset val="238"/>
      <scheme val="minor"/>
    </font>
    <font>
      <sz val="9"/>
      <name val="Calibri"/>
      <family val="2"/>
      <charset val="238"/>
    </font>
    <font>
      <sz val="10"/>
      <name val="Calibri"/>
      <family val="2"/>
      <charset val="238"/>
    </font>
    <font>
      <sz val="10"/>
      <name val="Arial CE"/>
      <charset val="238"/>
    </font>
    <font>
      <b/>
      <sz val="11"/>
      <color indexed="8"/>
      <name val="Calibri"/>
      <family val="2"/>
      <charset val="238"/>
    </font>
    <font>
      <b/>
      <sz val="10"/>
      <color indexed="8"/>
      <name val="Calibri"/>
      <family val="2"/>
      <charset val="238"/>
    </font>
    <font>
      <b/>
      <sz val="10"/>
      <name val="Arial"/>
      <family val="2"/>
      <charset val="238"/>
    </font>
    <font>
      <b/>
      <sz val="12"/>
      <name val="Calibri"/>
      <family val="2"/>
      <charset val="238"/>
    </font>
    <font>
      <sz val="11"/>
      <color indexed="8"/>
      <name val="Arial"/>
      <family val="2"/>
      <charset val="238"/>
    </font>
    <font>
      <sz val="11"/>
      <color indexed="8"/>
      <name val="Calibri"/>
      <family val="2"/>
      <charset val="238"/>
    </font>
    <font>
      <sz val="10"/>
      <color indexed="8"/>
      <name val="Calibri"/>
      <family val="2"/>
      <charset val="238"/>
    </font>
    <font>
      <sz val="11"/>
      <name val="Calibri"/>
      <family val="2"/>
      <charset val="238"/>
    </font>
    <font>
      <b/>
      <sz val="10"/>
      <name val="Calibri"/>
      <family val="2"/>
      <charset val="238"/>
    </font>
    <font>
      <b/>
      <sz val="10"/>
      <name val="Arial CE"/>
      <charset val="238"/>
    </font>
    <font>
      <b/>
      <sz val="12"/>
      <color indexed="8"/>
      <name val="Calibri"/>
      <family val="2"/>
      <charset val="238"/>
    </font>
    <font>
      <sz val="10"/>
      <color indexed="10"/>
      <name val="Arial CE"/>
      <charset val="238"/>
    </font>
    <font>
      <i/>
      <sz val="10"/>
      <name val="Calibri"/>
      <family val="2"/>
      <charset val="238"/>
    </font>
    <font>
      <sz val="11"/>
      <color indexed="10"/>
      <name val="Calibri"/>
      <family val="2"/>
      <charset val="238"/>
    </font>
    <font>
      <b/>
      <sz val="10"/>
      <color indexed="10"/>
      <name val="Arial"/>
      <family val="2"/>
      <charset val="238"/>
    </font>
    <font>
      <sz val="10"/>
      <color indexed="10"/>
      <name val="Arial"/>
      <family val="2"/>
      <charset val="238"/>
    </font>
    <font>
      <b/>
      <sz val="12"/>
      <color indexed="8"/>
      <name val="Arial"/>
      <family val="2"/>
      <charset val="238"/>
    </font>
    <font>
      <b/>
      <sz val="12"/>
      <name val="Arial CE"/>
      <charset val="238"/>
    </font>
    <font>
      <b/>
      <sz val="10"/>
      <color indexed="10"/>
      <name val="Arial CE"/>
      <charset val="238"/>
    </font>
    <font>
      <b/>
      <sz val="12"/>
      <color indexed="10"/>
      <name val="Arial"/>
      <family val="2"/>
      <charset val="238"/>
    </font>
    <font>
      <b/>
      <sz val="10"/>
      <color indexed="10"/>
      <name val="Calibri"/>
      <family val="2"/>
      <charset val="238"/>
    </font>
    <font>
      <b/>
      <sz val="10"/>
      <color indexed="63"/>
      <name val="Calibri"/>
      <family val="2"/>
      <charset val="238"/>
    </font>
    <font>
      <b/>
      <sz val="14"/>
      <color indexed="8"/>
      <name val="Calibri"/>
      <family val="2"/>
      <charset val="238"/>
    </font>
    <font>
      <sz val="14"/>
      <color indexed="8"/>
      <name val="Calibri"/>
      <family val="2"/>
      <charset val="238"/>
    </font>
    <font>
      <b/>
      <sz val="14"/>
      <name val="Calibri"/>
      <family val="2"/>
      <charset val="238"/>
    </font>
    <font>
      <b/>
      <sz val="11"/>
      <name val="Calibri"/>
      <family val="2"/>
      <charset val="238"/>
    </font>
    <font>
      <sz val="12"/>
      <name val="Calibri"/>
      <family val="2"/>
      <charset val="238"/>
    </font>
    <font>
      <b/>
      <sz val="9"/>
      <color indexed="8"/>
      <name val="Calibri"/>
      <family val="2"/>
      <charset val="238"/>
    </font>
    <font>
      <sz val="10"/>
      <color theme="1"/>
      <name val="Calibri"/>
      <family val="2"/>
      <charset val="238"/>
      <scheme val="minor"/>
    </font>
    <font>
      <sz val="10"/>
      <name val="Arial CE"/>
      <family val="2"/>
      <charset val="238"/>
    </font>
    <font>
      <sz val="12"/>
      <name val="Arial CE"/>
      <family val="2"/>
      <charset val="238"/>
    </font>
    <font>
      <sz val="11"/>
      <name val="Arial CE"/>
      <family val="2"/>
      <charset val="238"/>
    </font>
    <font>
      <b/>
      <sz val="9"/>
      <color indexed="8"/>
      <name val="Arial"/>
      <family val="2"/>
      <charset val="238"/>
    </font>
    <font>
      <b/>
      <sz val="9"/>
      <name val="Arial CE"/>
      <charset val="238"/>
    </font>
    <font>
      <b/>
      <sz val="10"/>
      <name val="Arial CE"/>
      <family val="2"/>
      <charset val="238"/>
    </font>
    <font>
      <u/>
      <sz val="11"/>
      <color theme="10"/>
      <name val="Calibri"/>
      <family val="2"/>
      <charset val="238"/>
    </font>
    <font>
      <b/>
      <sz val="11"/>
      <name val="Arial CE"/>
      <charset val="238"/>
    </font>
    <font>
      <b/>
      <sz val="9"/>
      <name val="Calibri"/>
      <family val="2"/>
      <charset val="238"/>
    </font>
    <font>
      <b/>
      <sz val="9"/>
      <name val="Arial"/>
      <family val="2"/>
      <charset val="238"/>
    </font>
    <font>
      <sz val="9"/>
      <color rgb="FFFF0000"/>
      <name val="Calibri"/>
      <family val="2"/>
      <charset val="238"/>
      <scheme val="minor"/>
    </font>
    <font>
      <b/>
      <sz val="9"/>
      <color rgb="FFFF0000"/>
      <name val="Calibri"/>
      <family val="2"/>
      <charset val="238"/>
      <scheme val="minor"/>
    </font>
    <font>
      <u/>
      <sz val="9"/>
      <color rgb="FFFF0000"/>
      <name val="Calibri"/>
      <family val="2"/>
      <charset val="238"/>
      <scheme val="minor"/>
    </font>
    <font>
      <sz val="8"/>
      <color rgb="FFFF0000"/>
      <name val="Calibri"/>
      <family val="2"/>
      <charset val="238"/>
      <scheme val="minor"/>
    </font>
    <font>
      <sz val="10"/>
      <color rgb="FFFF0000"/>
      <name val="Arial"/>
      <family val="2"/>
      <charset val="238"/>
    </font>
    <font>
      <sz val="11"/>
      <color rgb="FFFF0000"/>
      <name val="Calibri"/>
      <family val="2"/>
      <charset val="238"/>
      <scheme val="minor"/>
    </font>
    <font>
      <sz val="9"/>
      <color theme="1"/>
      <name val="Calibri"/>
      <family val="2"/>
      <charset val="238"/>
      <scheme val="minor"/>
    </font>
    <font>
      <sz val="10"/>
      <color rgb="FFFF0000"/>
      <name val="Arial CE"/>
      <charset val="238"/>
    </font>
    <font>
      <sz val="10"/>
      <color rgb="FFFF0000"/>
      <name val="Calibri"/>
      <family val="2"/>
      <charset val="238"/>
    </font>
    <font>
      <b/>
      <sz val="10"/>
      <color rgb="FFFF0000"/>
      <name val="Calibri"/>
      <family val="2"/>
      <charset val="238"/>
    </font>
    <font>
      <b/>
      <sz val="12"/>
      <color rgb="FFFF0000"/>
      <name val="Calibri"/>
      <family val="2"/>
      <charset val="238"/>
    </font>
    <font>
      <sz val="11"/>
      <color rgb="FFFF0000"/>
      <name val="Calibri"/>
      <family val="2"/>
      <charset val="238"/>
    </font>
    <font>
      <b/>
      <sz val="10"/>
      <color rgb="FFFF0000"/>
      <name val="Arial CE"/>
      <charset val="238"/>
    </font>
    <font>
      <b/>
      <sz val="9"/>
      <color theme="1"/>
      <name val="Calibri"/>
      <family val="2"/>
      <charset val="238"/>
      <scheme val="minor"/>
    </font>
    <font>
      <sz val="8"/>
      <name val="Calibri"/>
      <family val="2"/>
      <charset val="238"/>
      <scheme val="minor"/>
    </font>
    <font>
      <i/>
      <sz val="11"/>
      <name val="Calibri"/>
      <family val="2"/>
      <charset val="238"/>
    </font>
    <font>
      <sz val="10"/>
      <color theme="1"/>
      <name val="Arial"/>
      <family val="2"/>
      <charset val="238"/>
    </font>
    <font>
      <i/>
      <sz val="10"/>
      <color indexed="8"/>
      <name val="Calibri"/>
      <family val="2"/>
      <charset val="238"/>
    </font>
    <font>
      <i/>
      <sz val="11"/>
      <color indexed="8"/>
      <name val="Calibri"/>
      <family val="2"/>
      <charset val="238"/>
    </font>
    <font>
      <b/>
      <sz val="14"/>
      <name val="Arial CE"/>
      <family val="2"/>
      <charset val="238"/>
    </font>
    <font>
      <b/>
      <sz val="12"/>
      <name val="Arial CE"/>
      <family val="2"/>
      <charset val="238"/>
    </font>
    <font>
      <b/>
      <sz val="11"/>
      <color indexed="8"/>
      <name val="Arial"/>
      <family val="2"/>
      <charset val="238"/>
    </font>
    <font>
      <sz val="10"/>
      <name val="Arial"/>
      <family val="2"/>
      <charset val="1"/>
    </font>
    <font>
      <b/>
      <sz val="11"/>
      <name val="Arial"/>
      <family val="2"/>
      <charset val="238"/>
    </font>
    <font>
      <b/>
      <sz val="9"/>
      <color indexed="8"/>
      <name val="Arial Ce"/>
      <charset val="238"/>
    </font>
    <font>
      <sz val="11"/>
      <name val="Calibri"/>
      <family val="2"/>
      <charset val="238"/>
      <scheme val="minor"/>
    </font>
    <font>
      <b/>
      <sz val="16"/>
      <name val="Calibri"/>
      <family val="2"/>
      <charset val="238"/>
    </font>
    <font>
      <sz val="11"/>
      <name val="Arial"/>
      <family val="2"/>
      <charset val="238"/>
    </font>
    <font>
      <sz val="10"/>
      <name val="Calibri"/>
      <family val="2"/>
      <charset val="204"/>
    </font>
    <font>
      <b/>
      <sz val="12"/>
      <name val="Arial"/>
      <family val="2"/>
      <charset val="238"/>
    </font>
    <font>
      <sz val="12"/>
      <name val="Arial"/>
      <family val="2"/>
      <charset val="238"/>
    </font>
    <font>
      <sz val="11"/>
      <name val="Arial Narrow"/>
      <family val="2"/>
      <charset val="238"/>
    </font>
    <font>
      <sz val="9"/>
      <color indexed="10"/>
      <name val="Calibri"/>
      <family val="2"/>
      <charset val="238"/>
    </font>
    <font>
      <sz val="9"/>
      <color indexed="8"/>
      <name val="Arial"/>
      <family val="2"/>
      <charset val="238"/>
    </font>
    <font>
      <sz val="9"/>
      <color indexed="8"/>
      <name val="Calibri"/>
      <family val="2"/>
      <charset val="238"/>
    </font>
    <font>
      <sz val="9"/>
      <name val="Arial CE"/>
      <charset val="238"/>
    </font>
    <font>
      <sz val="9"/>
      <name val="Arial"/>
      <family val="2"/>
      <charset val="238"/>
    </font>
    <font>
      <i/>
      <sz val="9"/>
      <name val="Calibri"/>
      <family val="2"/>
      <charset val="238"/>
    </font>
    <font>
      <i/>
      <sz val="9"/>
      <name val="Arial"/>
      <family val="2"/>
      <charset val="238"/>
    </font>
    <font>
      <b/>
      <sz val="9"/>
      <name val="Calibri"/>
      <family val="2"/>
    </font>
    <font>
      <sz val="9"/>
      <name val="Arial"/>
      <family val="2"/>
    </font>
    <font>
      <b/>
      <i/>
      <sz val="9"/>
      <name val="Calibri"/>
      <family val="2"/>
      <charset val="238"/>
    </font>
    <font>
      <sz val="9"/>
      <color theme="1"/>
      <name val="Arial"/>
      <family val="2"/>
      <charset val="238"/>
    </font>
    <font>
      <sz val="9"/>
      <color theme="1"/>
      <name val="Calibri"/>
      <family val="2"/>
      <charset val="238"/>
    </font>
    <font>
      <sz val="10"/>
      <name val="Helv"/>
    </font>
    <font>
      <b/>
      <sz val="9"/>
      <color theme="1"/>
      <name val="Calibri"/>
      <family val="2"/>
      <charset val="238"/>
    </font>
    <font>
      <sz val="9"/>
      <color rgb="FFFF0000"/>
      <name val="Calibri"/>
      <family val="2"/>
      <charset val="238"/>
    </font>
    <font>
      <sz val="11"/>
      <color rgb="FFFF0000"/>
      <name val="Arial"/>
      <family val="2"/>
      <charset val="238"/>
    </font>
    <font>
      <sz val="9"/>
      <name val="Calibri"/>
      <family val="2"/>
    </font>
    <font>
      <b/>
      <vertAlign val="subscript"/>
      <sz val="9"/>
      <name val="Calibri"/>
      <family val="2"/>
      <charset val="238"/>
    </font>
    <font>
      <sz val="9"/>
      <color indexed="30"/>
      <name val="Calibri"/>
      <family val="2"/>
      <charset val="238"/>
    </font>
    <font>
      <b/>
      <sz val="9"/>
      <color indexed="30"/>
      <name val="Calibri"/>
      <family val="2"/>
      <charset val="238"/>
    </font>
    <font>
      <i/>
      <sz val="9"/>
      <color indexed="30"/>
      <name val="Calibri"/>
      <family val="2"/>
      <charset val="238"/>
    </font>
    <font>
      <sz val="11"/>
      <color indexed="30"/>
      <name val="Arial"/>
      <family val="2"/>
      <charset val="238"/>
    </font>
    <font>
      <sz val="9"/>
      <name val="GreekC"/>
      <charset val="238"/>
    </font>
    <font>
      <b/>
      <sz val="9"/>
      <color rgb="FFFF0000"/>
      <name val="Calibri"/>
      <family val="2"/>
      <charset val="238"/>
    </font>
    <font>
      <i/>
      <sz val="9"/>
      <color rgb="FFFF0000"/>
      <name val="Calibri"/>
      <family val="2"/>
      <charset val="238"/>
    </font>
    <font>
      <vertAlign val="superscript"/>
      <sz val="9"/>
      <name val="Calibri"/>
      <family val="2"/>
      <charset val="238"/>
    </font>
    <font>
      <b/>
      <sz val="10"/>
      <name val="Arial Narrow"/>
      <family val="2"/>
      <charset val="238"/>
    </font>
    <font>
      <u/>
      <sz val="9"/>
      <name val="Calibri"/>
      <family val="2"/>
      <charset val="238"/>
    </font>
    <font>
      <b/>
      <sz val="10"/>
      <color theme="5" tint="-0.249977111117893"/>
      <name val="Calibri"/>
      <family val="2"/>
      <charset val="238"/>
    </font>
    <font>
      <b/>
      <sz val="10"/>
      <color indexed="8"/>
      <name val="Arial Narrow"/>
      <family val="2"/>
      <charset val="238"/>
    </font>
    <font>
      <sz val="9"/>
      <color rgb="FF000000"/>
      <name val="Calibri"/>
      <family val="2"/>
      <charset val="238"/>
    </font>
    <font>
      <sz val="11"/>
      <color rgb="FF000000"/>
      <name val="Arial"/>
      <family val="2"/>
      <charset val="238"/>
    </font>
    <font>
      <sz val="9"/>
      <color rgb="FF000000"/>
      <name val="Arial"/>
      <family val="2"/>
      <charset val="238"/>
    </font>
    <font>
      <sz val="11"/>
      <color rgb="FF000000"/>
      <name val="Calibri"/>
      <family val="2"/>
      <charset val="238"/>
    </font>
    <font>
      <b/>
      <sz val="9"/>
      <color rgb="FF000000"/>
      <name val="Calibri"/>
      <family val="2"/>
      <charset val="238"/>
    </font>
    <font>
      <strike/>
      <sz val="11"/>
      <name val="Calibri"/>
      <family val="2"/>
      <charset val="238"/>
      <scheme val="minor"/>
    </font>
    <font>
      <strike/>
      <sz val="9"/>
      <name val="Cambria"/>
      <family val="1"/>
      <charset val="238"/>
    </font>
    <font>
      <sz val="11"/>
      <name val="Cambria"/>
      <family val="1"/>
      <charset val="238"/>
    </font>
    <font>
      <sz val="9"/>
      <name val="Cambria"/>
      <family val="1"/>
      <charset val="238"/>
    </font>
    <font>
      <sz val="11"/>
      <color indexed="10"/>
      <name val="Arial"/>
      <family val="2"/>
      <charset val="238"/>
    </font>
    <font>
      <b/>
      <sz val="10"/>
      <name val="Verdana"/>
      <family val="2"/>
      <charset val="238"/>
    </font>
    <font>
      <sz val="10"/>
      <color theme="1"/>
      <name val="Verdana"/>
      <family val="2"/>
      <charset val="238"/>
    </font>
    <font>
      <sz val="10"/>
      <name val="Verdana"/>
      <family val="2"/>
      <charset val="238"/>
    </font>
    <font>
      <sz val="10"/>
      <color indexed="8"/>
      <name val="Arial"/>
      <family val="2"/>
      <charset val="238"/>
    </font>
    <font>
      <vertAlign val="superscript"/>
      <sz val="10"/>
      <color theme="1"/>
      <name val="Verdana"/>
      <family val="2"/>
      <charset val="238"/>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theme="0" tint="-0.14999847407452621"/>
        <bgColor indexed="42"/>
      </patternFill>
    </fill>
    <fill>
      <patternFill patternType="solid">
        <fgColor theme="0" tint="-0.14999847407452621"/>
        <bgColor indexed="64"/>
      </patternFill>
    </fill>
  </fills>
  <borders count="25">
    <border>
      <left/>
      <right/>
      <top/>
      <bottom/>
      <diagonal/>
    </border>
    <border>
      <left/>
      <right/>
      <top/>
      <bottom style="thin">
        <color indexed="64"/>
      </bottom>
      <diagonal/>
    </border>
    <border>
      <left/>
      <right/>
      <top/>
      <bottom style="medium">
        <color indexed="64"/>
      </bottom>
      <diagonal/>
    </border>
    <border>
      <left/>
      <right/>
      <top/>
      <bottom style="hair">
        <color indexed="8"/>
      </bottom>
      <diagonal/>
    </border>
    <border>
      <left/>
      <right/>
      <top style="hair">
        <color indexed="8"/>
      </top>
      <bottom/>
      <diagonal/>
    </border>
    <border>
      <left/>
      <right/>
      <top/>
      <bottom style="hair">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double">
        <color indexed="64"/>
      </top>
      <bottom style="medium">
        <color indexed="64"/>
      </bottom>
      <diagonal/>
    </border>
    <border>
      <left/>
      <right style="medium">
        <color indexed="64"/>
      </right>
      <top style="medium">
        <color indexed="64"/>
      </top>
      <bottom style="medium">
        <color indexed="64"/>
      </bottom>
      <diagonal/>
    </border>
    <border>
      <left/>
      <right/>
      <top style="double">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s>
  <cellStyleXfs count="15">
    <xf numFmtId="0" fontId="0" fillId="0" borderId="0"/>
    <xf numFmtId="0" fontId="5" fillId="0" borderId="0"/>
    <xf numFmtId="0" fontId="4" fillId="0" borderId="0"/>
    <xf numFmtId="0" fontId="49" fillId="0" borderId="0" applyNumberFormat="0" applyFill="0" applyBorder="0" applyAlignment="0" applyProtection="0">
      <alignment vertical="top"/>
      <protection locked="0"/>
    </xf>
    <xf numFmtId="0" fontId="3" fillId="0" borderId="0"/>
    <xf numFmtId="43" fontId="19" fillId="0" borderId="0" applyFont="0" applyFill="0" applyBorder="0" applyAlignment="0" applyProtection="0"/>
    <xf numFmtId="0" fontId="13" fillId="0" borderId="0"/>
    <xf numFmtId="0" fontId="7" fillId="0" borderId="0"/>
    <xf numFmtId="0" fontId="97" fillId="0" borderId="0"/>
    <xf numFmtId="0" fontId="7" fillId="0" borderId="0"/>
    <xf numFmtId="43" fontId="7" fillId="0" borderId="0" applyFont="0" applyFill="0" applyBorder="0" applyAlignment="0" applyProtection="0"/>
    <xf numFmtId="0" fontId="7" fillId="0" borderId="0"/>
    <xf numFmtId="0" fontId="2" fillId="0" borderId="0"/>
    <xf numFmtId="0" fontId="1" fillId="0" borderId="0"/>
    <xf numFmtId="0" fontId="1" fillId="0" borderId="0"/>
  </cellStyleXfs>
  <cellXfs count="1267">
    <xf numFmtId="0" fontId="0" fillId="0" borderId="0" xfId="0"/>
    <xf numFmtId="0" fontId="8" fillId="0" borderId="0" xfId="0" applyFont="1"/>
    <xf numFmtId="3" fontId="8" fillId="0" borderId="0" xfId="0" applyNumberFormat="1" applyFont="1" applyFill="1" applyAlignment="1">
      <alignment horizontal="right"/>
    </xf>
    <xf numFmtId="4" fontId="8" fillId="0" borderId="0" xfId="0" applyNumberFormat="1" applyFont="1" applyFill="1" applyAlignment="1">
      <alignment horizontal="right"/>
    </xf>
    <xf numFmtId="4" fontId="8" fillId="0" borderId="0" xfId="0" applyNumberFormat="1" applyFont="1" applyFill="1" applyBorder="1" applyAlignment="1">
      <alignment horizontal="right"/>
    </xf>
    <xf numFmtId="3" fontId="8" fillId="0" borderId="0" xfId="0" applyNumberFormat="1" applyFont="1" applyAlignment="1">
      <alignment horizontal="right"/>
    </xf>
    <xf numFmtId="4" fontId="8" fillId="0" borderId="0" xfId="0" applyNumberFormat="1" applyFont="1" applyAlignment="1">
      <alignment horizontal="right"/>
    </xf>
    <xf numFmtId="4" fontId="10" fillId="0" borderId="0" xfId="0" applyNumberFormat="1" applyFont="1" applyBorder="1" applyAlignment="1">
      <alignment horizontal="right"/>
    </xf>
    <xf numFmtId="0" fontId="8" fillId="0" borderId="0" xfId="0" applyFont="1" applyFill="1"/>
    <xf numFmtId="4" fontId="10" fillId="0" borderId="0" xfId="0" applyNumberFormat="1" applyFont="1" applyAlignment="1">
      <alignment horizontal="right"/>
    </xf>
    <xf numFmtId="0" fontId="8" fillId="0" borderId="0" xfId="0" applyFont="1" applyAlignment="1">
      <alignment horizontal="center" vertical="center" wrapText="1"/>
    </xf>
    <xf numFmtId="0" fontId="8" fillId="0" borderId="0" xfId="0" applyFont="1" applyAlignment="1">
      <alignment horizontal="right"/>
    </xf>
    <xf numFmtId="0" fontId="8" fillId="0" borderId="0" xfId="0" applyFont="1" applyFill="1" applyAlignment="1">
      <alignment horizontal="right"/>
    </xf>
    <xf numFmtId="3" fontId="8" fillId="0" borderId="0" xfId="0" applyNumberFormat="1" applyFont="1" applyAlignment="1">
      <alignment horizontal="center" vertical="center"/>
    </xf>
    <xf numFmtId="4" fontId="8" fillId="0" borderId="0" xfId="0" quotePrefix="1" applyNumberFormat="1" applyFont="1" applyAlignment="1">
      <alignment horizontal="center" vertical="center" wrapText="1"/>
    </xf>
    <xf numFmtId="0" fontId="8" fillId="0" borderId="0" xfId="0" applyFont="1" applyAlignment="1">
      <alignment vertical="top" wrapText="1"/>
    </xf>
    <xf numFmtId="0" fontId="9" fillId="0" borderId="0" xfId="0" applyFont="1" applyAlignment="1">
      <alignment vertical="top" wrapText="1"/>
    </xf>
    <xf numFmtId="0" fontId="9" fillId="0" borderId="0" xfId="0" quotePrefix="1" applyFont="1" applyAlignment="1">
      <alignment vertical="top" wrapText="1"/>
    </xf>
    <xf numFmtId="2" fontId="13" fillId="0" borderId="0" xfId="1" applyNumberFormat="1" applyFont="1" applyAlignment="1">
      <alignment horizontal="left" vertical="top"/>
    </xf>
    <xf numFmtId="4" fontId="13" fillId="0" borderId="0" xfId="1" applyNumberFormat="1" applyFont="1" applyAlignment="1">
      <alignment horizontal="right" vertical="top"/>
    </xf>
    <xf numFmtId="0" fontId="5" fillId="0" borderId="0" xfId="1"/>
    <xf numFmtId="2" fontId="13" fillId="0" borderId="0" xfId="1" applyNumberFormat="1" applyFont="1" applyAlignment="1">
      <alignment horizontal="left"/>
    </xf>
    <xf numFmtId="2" fontId="7" fillId="0" borderId="0" xfId="1" applyNumberFormat="1" applyFont="1" applyAlignment="1">
      <alignment horizontal="left" vertical="center"/>
    </xf>
    <xf numFmtId="4" fontId="7" fillId="0" borderId="0" xfId="1" applyNumberFormat="1" applyFont="1" applyAlignment="1">
      <alignment horizontal="left" vertical="center"/>
    </xf>
    <xf numFmtId="0" fontId="5" fillId="0" borderId="0" xfId="1" applyAlignment="1">
      <alignment horizontal="left" vertical="center"/>
    </xf>
    <xf numFmtId="2" fontId="16" fillId="0" borderId="0" xfId="1" applyNumberFormat="1" applyFont="1" applyAlignment="1">
      <alignment horizontal="left" vertical="center"/>
    </xf>
    <xf numFmtId="0" fontId="18" fillId="0" borderId="0" xfId="1" applyFont="1" applyAlignment="1">
      <alignment horizontal="left" vertical="center"/>
    </xf>
    <xf numFmtId="2" fontId="13" fillId="0" borderId="0" xfId="1" applyNumberFormat="1" applyFont="1" applyAlignment="1">
      <alignment horizontal="left" vertical="center"/>
    </xf>
    <xf numFmtId="4" fontId="13" fillId="0" borderId="0" xfId="1" applyNumberFormat="1" applyFont="1" applyAlignment="1">
      <alignment horizontal="left" vertical="center"/>
    </xf>
    <xf numFmtId="2" fontId="23" fillId="0" borderId="0" xfId="1" applyNumberFormat="1" applyFont="1" applyAlignment="1">
      <alignment horizontal="left" vertical="top"/>
    </xf>
    <xf numFmtId="2" fontId="23" fillId="0" borderId="0" xfId="1" applyNumberFormat="1" applyFont="1" applyAlignment="1">
      <alignment horizontal="left"/>
    </xf>
    <xf numFmtId="2" fontId="25" fillId="0" borderId="0" xfId="1" applyNumberFormat="1" applyFont="1" applyAlignment="1">
      <alignment horizontal="left" vertical="top"/>
    </xf>
    <xf numFmtId="4" fontId="25" fillId="0" borderId="0" xfId="1" applyNumberFormat="1" applyFont="1" applyAlignment="1">
      <alignment horizontal="right" vertical="top"/>
    </xf>
    <xf numFmtId="2" fontId="25" fillId="0" borderId="0" xfId="1" applyNumberFormat="1" applyFont="1" applyAlignment="1">
      <alignment horizontal="left"/>
    </xf>
    <xf numFmtId="0" fontId="27" fillId="0" borderId="0" xfId="1" applyFont="1"/>
    <xf numFmtId="2" fontId="26" fillId="0" borderId="0" xfId="1" applyNumberFormat="1" applyFont="1" applyAlignment="1">
      <alignment horizontal="left" vertical="top" wrapText="1"/>
    </xf>
    <xf numFmtId="0" fontId="28" fillId="0" borderId="0" xfId="1" applyFont="1" applyAlignment="1">
      <alignment horizontal="left"/>
    </xf>
    <xf numFmtId="4" fontId="25" fillId="0" borderId="0" xfId="1" applyNumberFormat="1" applyFont="1" applyAlignment="1">
      <alignment horizontal="left" vertical="top"/>
    </xf>
    <xf numFmtId="0" fontId="28" fillId="0" borderId="0" xfId="1" applyFont="1" applyAlignment="1"/>
    <xf numFmtId="0" fontId="28" fillId="0" borderId="0" xfId="1" applyFont="1"/>
    <xf numFmtId="0" fontId="29" fillId="0" borderId="0" xfId="1" applyFont="1"/>
    <xf numFmtId="49" fontId="13" fillId="0" borderId="0" xfId="1" applyNumberFormat="1" applyFont="1" applyAlignment="1">
      <alignment horizontal="left" vertical="top"/>
    </xf>
    <xf numFmtId="0" fontId="30" fillId="0" borderId="0" xfId="1" applyFont="1"/>
    <xf numFmtId="0" fontId="5" fillId="0" borderId="0" xfId="1" applyFont="1"/>
    <xf numFmtId="2" fontId="31" fillId="0" borderId="0" xfId="1" applyNumberFormat="1" applyFont="1" applyAlignment="1">
      <alignment horizontal="left" vertical="top"/>
    </xf>
    <xf numFmtId="2" fontId="23" fillId="0" borderId="0" xfId="1" applyNumberFormat="1" applyFont="1" applyAlignment="1">
      <alignment horizontal="right"/>
    </xf>
    <xf numFmtId="2" fontId="32" fillId="0" borderId="0" xfId="1" applyNumberFormat="1" applyFont="1" applyAlignment="1">
      <alignment horizontal="left"/>
    </xf>
    <xf numFmtId="2" fontId="32" fillId="0" borderId="0" xfId="1" applyNumberFormat="1" applyFont="1" applyAlignment="1">
      <alignment horizontal="left" vertical="top"/>
    </xf>
    <xf numFmtId="0" fontId="33" fillId="0" borderId="0" xfId="1" applyFont="1"/>
    <xf numFmtId="0" fontId="4" fillId="0" borderId="0" xfId="2"/>
    <xf numFmtId="0" fontId="4" fillId="0" borderId="0" xfId="2" applyAlignment="1">
      <alignment wrapText="1"/>
    </xf>
    <xf numFmtId="0" fontId="18" fillId="0" borderId="0" xfId="2" applyFont="1"/>
    <xf numFmtId="2" fontId="12" fillId="0" borderId="0" xfId="2" applyNumberFormat="1" applyFont="1" applyAlignment="1">
      <alignment horizontal="left" vertical="center"/>
    </xf>
    <xf numFmtId="4" fontId="12" fillId="0" borderId="0" xfId="2" applyNumberFormat="1" applyFont="1" applyAlignment="1">
      <alignment horizontal="right" vertical="top"/>
    </xf>
    <xf numFmtId="0" fontId="19" fillId="0" borderId="0" xfId="2" applyFont="1"/>
    <xf numFmtId="2" fontId="12" fillId="0" borderId="0" xfId="2" applyNumberFormat="1" applyFont="1" applyAlignment="1">
      <alignment horizontal="left"/>
    </xf>
    <xf numFmtId="0" fontId="12" fillId="0" borderId="0" xfId="2" applyFont="1" applyAlignment="1">
      <alignment horizontal="left" vertical="center"/>
    </xf>
    <xf numFmtId="2" fontId="12" fillId="0" borderId="0" xfId="2" applyNumberFormat="1" applyFont="1" applyAlignment="1">
      <alignment horizontal="left" vertical="top"/>
    </xf>
    <xf numFmtId="0" fontId="20" fillId="0" borderId="0" xfId="2" applyFont="1" applyAlignment="1">
      <alignment horizontal="left" vertical="center"/>
    </xf>
    <xf numFmtId="0" fontId="34" fillId="0" borderId="0" xfId="2" applyFont="1"/>
    <xf numFmtId="2" fontId="11" fillId="0" borderId="0" xfId="2" applyNumberFormat="1" applyFont="1" applyAlignment="1">
      <alignment horizontal="left"/>
    </xf>
    <xf numFmtId="2" fontId="22" fillId="0" borderId="0" xfId="2" applyNumberFormat="1" applyFont="1" applyAlignment="1">
      <alignment horizontal="left"/>
    </xf>
    <xf numFmtId="0" fontId="24" fillId="0" borderId="0" xfId="2" applyFont="1"/>
    <xf numFmtId="0" fontId="35" fillId="0" borderId="0" xfId="2" applyFont="1"/>
    <xf numFmtId="2" fontId="12" fillId="0" borderId="0" xfId="2" applyNumberFormat="1" applyFont="1" applyAlignment="1">
      <alignment horizontal="left" vertical="center" wrapText="1"/>
    </xf>
    <xf numFmtId="2" fontId="17" fillId="0" borderId="0" xfId="2" applyNumberFormat="1" applyFont="1" applyAlignment="1">
      <alignment horizontal="left" vertical="center"/>
    </xf>
    <xf numFmtId="0" fontId="24" fillId="0" borderId="0" xfId="2" applyFont="1" applyAlignment="1">
      <alignment horizontal="center"/>
    </xf>
    <xf numFmtId="0" fontId="4" fillId="0" borderId="0" xfId="2" applyAlignment="1">
      <alignment horizontal="center"/>
    </xf>
    <xf numFmtId="2" fontId="22" fillId="0" borderId="0" xfId="2" applyNumberFormat="1" applyFont="1" applyAlignment="1">
      <alignment horizontal="left" vertical="top"/>
    </xf>
    <xf numFmtId="2" fontId="38" fillId="0" borderId="0" xfId="2" applyNumberFormat="1" applyFont="1" applyAlignment="1">
      <alignment horizontal="left"/>
    </xf>
    <xf numFmtId="2" fontId="17" fillId="0" borderId="2" xfId="2" applyNumberFormat="1" applyFont="1" applyBorder="1" applyAlignment="1">
      <alignment horizontal="left" vertical="center"/>
    </xf>
    <xf numFmtId="2" fontId="38" fillId="0" borderId="2" xfId="2" applyNumberFormat="1" applyFont="1" applyBorder="1" applyAlignment="1">
      <alignment horizontal="left" vertical="center"/>
    </xf>
    <xf numFmtId="4" fontId="38" fillId="0" borderId="2" xfId="2" applyNumberFormat="1" applyFont="1" applyBorder="1" applyAlignment="1">
      <alignment horizontal="left" vertical="center"/>
    </xf>
    <xf numFmtId="0" fontId="4" fillId="0" borderId="0" xfId="2" applyAlignment="1">
      <alignment horizontal="left" vertical="center"/>
    </xf>
    <xf numFmtId="2" fontId="38" fillId="0" borderId="0" xfId="2" applyNumberFormat="1" applyFont="1" applyAlignment="1">
      <alignment horizontal="left" vertical="center"/>
    </xf>
    <xf numFmtId="4" fontId="38" fillId="0" borderId="0" xfId="2" applyNumberFormat="1" applyFont="1" applyAlignment="1">
      <alignment horizontal="left" vertical="center"/>
    </xf>
    <xf numFmtId="2" fontId="14" fillId="0" borderId="0" xfId="2" applyNumberFormat="1" applyFont="1" applyAlignment="1">
      <alignment horizontal="left" vertical="center"/>
    </xf>
    <xf numFmtId="2" fontId="39" fillId="0" borderId="0" xfId="2" applyNumberFormat="1" applyFont="1" applyAlignment="1">
      <alignment horizontal="left" vertical="center"/>
    </xf>
    <xf numFmtId="2" fontId="19" fillId="0" borderId="0" xfId="2" applyNumberFormat="1" applyFont="1" applyAlignment="1">
      <alignment horizontal="left" vertical="center"/>
    </xf>
    <xf numFmtId="2" fontId="22" fillId="0" borderId="0" xfId="2" applyNumberFormat="1" applyFont="1" applyFill="1" applyBorder="1" applyAlignment="1">
      <alignment horizontal="right" vertical="center"/>
    </xf>
    <xf numFmtId="2" fontId="14" fillId="0" borderId="0" xfId="2" applyNumberFormat="1" applyFont="1" applyFill="1" applyBorder="1" applyAlignment="1">
      <alignment horizontal="left" vertical="center"/>
    </xf>
    <xf numFmtId="2" fontId="22" fillId="0" borderId="0" xfId="2" applyNumberFormat="1" applyFont="1" applyBorder="1" applyAlignment="1">
      <alignment horizontal="left" vertical="center"/>
    </xf>
    <xf numFmtId="2" fontId="19" fillId="0" borderId="0" xfId="2" applyNumberFormat="1" applyFont="1" applyBorder="1" applyAlignment="1">
      <alignment horizontal="left" vertical="center"/>
    </xf>
    <xf numFmtId="2" fontId="40" fillId="0" borderId="0" xfId="2" applyNumberFormat="1" applyFont="1" applyBorder="1" applyAlignment="1">
      <alignment horizontal="left" vertical="center"/>
    </xf>
    <xf numFmtId="2" fontId="21" fillId="0" borderId="0" xfId="2" applyNumberFormat="1" applyFont="1" applyFill="1" applyBorder="1" applyAlignment="1">
      <alignment horizontal="left" vertical="center"/>
    </xf>
    <xf numFmtId="0" fontId="4" fillId="0" borderId="0" xfId="2" applyBorder="1" applyAlignment="1">
      <alignment horizontal="left" vertical="center"/>
    </xf>
    <xf numFmtId="2" fontId="39" fillId="0" borderId="1" xfId="2" applyNumberFormat="1" applyFont="1" applyFill="1" applyBorder="1" applyAlignment="1">
      <alignment horizontal="left" vertical="center"/>
    </xf>
    <xf numFmtId="2" fontId="22" fillId="0" borderId="1" xfId="2" applyNumberFormat="1" applyFont="1" applyBorder="1" applyAlignment="1">
      <alignment horizontal="left" vertical="center"/>
    </xf>
    <xf numFmtId="2" fontId="19" fillId="0" borderId="1" xfId="2" applyNumberFormat="1" applyFont="1" applyBorder="1" applyAlignment="1">
      <alignment horizontal="left" vertical="center"/>
    </xf>
    <xf numFmtId="2" fontId="40" fillId="0" borderId="1" xfId="2" applyNumberFormat="1" applyFont="1" applyBorder="1" applyAlignment="1">
      <alignment horizontal="left" vertical="center"/>
    </xf>
    <xf numFmtId="2" fontId="21" fillId="0" borderId="1" xfId="2" applyNumberFormat="1" applyFont="1" applyFill="1" applyBorder="1" applyAlignment="1">
      <alignment horizontal="left" vertical="center"/>
    </xf>
    <xf numFmtId="2" fontId="12" fillId="0" borderId="0" xfId="2" applyNumberFormat="1" applyFont="1" applyFill="1" applyBorder="1" applyAlignment="1">
      <alignment horizontal="left" vertical="center"/>
    </xf>
    <xf numFmtId="2" fontId="12" fillId="0" borderId="0" xfId="2" applyNumberFormat="1" applyFont="1" applyBorder="1" applyAlignment="1">
      <alignment horizontal="left" vertical="center"/>
    </xf>
    <xf numFmtId="2" fontId="12" fillId="0" borderId="0" xfId="2" applyNumberFormat="1" applyFont="1" applyFill="1" applyBorder="1" applyAlignment="1">
      <alignment vertical="top"/>
    </xf>
    <xf numFmtId="2" fontId="22" fillId="0" borderId="0" xfId="2" applyNumberFormat="1" applyFont="1" applyBorder="1" applyAlignment="1">
      <alignment vertical="top"/>
    </xf>
    <xf numFmtId="2" fontId="15" fillId="0" borderId="0" xfId="2" applyNumberFormat="1" applyFont="1" applyBorder="1" applyAlignment="1">
      <alignment vertical="top"/>
    </xf>
    <xf numFmtId="2" fontId="12" fillId="0" borderId="0" xfId="2" applyNumberFormat="1" applyFont="1" applyBorder="1" applyAlignment="1">
      <alignment vertical="top"/>
    </xf>
    <xf numFmtId="2" fontId="12" fillId="0" borderId="0" xfId="2" applyNumberFormat="1" applyFont="1" applyFill="1" applyBorder="1" applyAlignment="1">
      <alignment horizontal="right" vertical="top"/>
    </xf>
    <xf numFmtId="0" fontId="42" fillId="0" borderId="0" xfId="2" applyFont="1" applyBorder="1" applyAlignment="1">
      <alignment vertical="top"/>
    </xf>
    <xf numFmtId="2" fontId="20" fillId="0" borderId="0" xfId="2" applyNumberFormat="1" applyFont="1" applyBorder="1" applyAlignment="1">
      <alignment vertical="top"/>
    </xf>
    <xf numFmtId="2" fontId="22" fillId="0" borderId="0" xfId="2" applyNumberFormat="1" applyFont="1" applyFill="1" applyBorder="1" applyAlignment="1">
      <alignment horizontal="right"/>
    </xf>
    <xf numFmtId="2" fontId="22" fillId="0" borderId="0" xfId="2" applyNumberFormat="1" applyFont="1" applyFill="1" applyBorder="1" applyAlignment="1">
      <alignment horizontal="left"/>
    </xf>
    <xf numFmtId="2" fontId="19" fillId="0" borderId="0" xfId="2" applyNumberFormat="1" applyFont="1" applyFill="1" applyBorder="1" applyAlignment="1">
      <alignment horizontal="left" vertical="top"/>
    </xf>
    <xf numFmtId="2" fontId="40" fillId="0" borderId="0" xfId="2" applyNumberFormat="1" applyFont="1" applyFill="1" applyBorder="1" applyAlignment="1">
      <alignment horizontal="left" vertical="top"/>
    </xf>
    <xf numFmtId="2" fontId="21" fillId="0" borderId="0" xfId="2" applyNumberFormat="1" applyFont="1" applyFill="1" applyBorder="1" applyAlignment="1">
      <alignment horizontal="right"/>
    </xf>
    <xf numFmtId="4" fontId="41" fillId="0" borderId="0" xfId="2" applyNumberFormat="1" applyFont="1" applyBorder="1"/>
    <xf numFmtId="0" fontId="4" fillId="0" borderId="0" xfId="2" applyBorder="1"/>
    <xf numFmtId="4" fontId="40" fillId="0" borderId="0" xfId="2" applyNumberFormat="1" applyFont="1" applyFill="1" applyBorder="1" applyAlignment="1">
      <alignment horizontal="right" vertical="top"/>
    </xf>
    <xf numFmtId="2" fontId="22" fillId="0" borderId="1" xfId="2" applyNumberFormat="1" applyFont="1" applyFill="1" applyBorder="1" applyAlignment="1">
      <alignment horizontal="left" vertical="center"/>
    </xf>
    <xf numFmtId="0" fontId="19" fillId="0" borderId="1" xfId="2" applyFont="1" applyBorder="1"/>
    <xf numFmtId="2" fontId="40" fillId="0" borderId="1" xfId="2" applyNumberFormat="1" applyFont="1" applyFill="1" applyBorder="1" applyAlignment="1">
      <alignment horizontal="left" vertical="top"/>
    </xf>
    <xf numFmtId="4" fontId="40" fillId="0" borderId="1" xfId="2" applyNumberFormat="1" applyFont="1" applyFill="1" applyBorder="1" applyAlignment="1">
      <alignment horizontal="right" vertical="top"/>
    </xf>
    <xf numFmtId="2" fontId="12" fillId="0" borderId="0" xfId="2" applyNumberFormat="1" applyFont="1" applyBorder="1" applyAlignment="1">
      <alignment horizontal="left" vertical="top"/>
    </xf>
    <xf numFmtId="2" fontId="40" fillId="0" borderId="0" xfId="2" applyNumberFormat="1" applyFont="1" applyBorder="1" applyAlignment="1">
      <alignment horizontal="left" vertical="top"/>
    </xf>
    <xf numFmtId="2" fontId="21" fillId="0" borderId="0" xfId="2" applyNumberFormat="1" applyFont="1" applyFill="1" applyBorder="1" applyAlignment="1">
      <alignment horizontal="right" vertical="top"/>
    </xf>
    <xf numFmtId="4" fontId="41" fillId="0" borderId="0" xfId="2" applyNumberFormat="1" applyFont="1" applyFill="1" applyBorder="1"/>
    <xf numFmtId="2" fontId="43" fillId="0" borderId="0" xfId="2" applyNumberFormat="1" applyFont="1" applyFill="1" applyBorder="1" applyAlignment="1">
      <alignment horizontal="right" vertical="top"/>
    </xf>
    <xf numFmtId="2" fontId="43" fillId="0" borderId="0" xfId="2" applyNumberFormat="1" applyFont="1" applyBorder="1" applyAlignment="1">
      <alignment horizontal="left" vertical="top"/>
    </xf>
    <xf numFmtId="2" fontId="44" fillId="0" borderId="0" xfId="2" applyNumberFormat="1" applyFont="1" applyBorder="1" applyAlignment="1">
      <alignment horizontal="left" vertical="top"/>
    </xf>
    <xf numFmtId="2" fontId="45" fillId="0" borderId="0" xfId="2" applyNumberFormat="1" applyFont="1" applyFill="1" applyBorder="1" applyAlignment="1">
      <alignment horizontal="right" vertical="top"/>
    </xf>
    <xf numFmtId="4" fontId="46" fillId="0" borderId="0" xfId="2" applyNumberFormat="1" applyFont="1" applyFill="1" applyBorder="1"/>
    <xf numFmtId="2" fontId="45" fillId="0" borderId="0" xfId="2" applyNumberFormat="1" applyFont="1" applyFill="1" applyAlignment="1">
      <alignment horizontal="left" vertical="top"/>
    </xf>
    <xf numFmtId="2" fontId="23" fillId="0" borderId="0" xfId="2" applyNumberFormat="1" applyFont="1" applyFill="1" applyAlignment="1">
      <alignment horizontal="left" vertical="top"/>
    </xf>
    <xf numFmtId="2" fontId="44" fillId="0" borderId="0" xfId="2" applyNumberFormat="1" applyFont="1" applyFill="1" applyAlignment="1">
      <alignment horizontal="left" vertical="top"/>
    </xf>
    <xf numFmtId="2" fontId="45" fillId="0" borderId="0" xfId="2" applyNumberFormat="1" applyFont="1" applyFill="1" applyAlignment="1">
      <alignment horizontal="right" vertical="top"/>
    </xf>
    <xf numFmtId="4" fontId="47" fillId="0" borderId="0" xfId="2" applyNumberFormat="1" applyFont="1" applyFill="1" applyAlignment="1">
      <alignment horizontal="right" vertical="top"/>
    </xf>
    <xf numFmtId="2" fontId="44" fillId="0" borderId="0" xfId="2" applyNumberFormat="1" applyFont="1" applyAlignment="1">
      <alignment horizontal="left" vertical="top"/>
    </xf>
    <xf numFmtId="4" fontId="44" fillId="0" borderId="0" xfId="2" applyNumberFormat="1" applyFont="1" applyAlignment="1">
      <alignment horizontal="right" vertical="top"/>
    </xf>
    <xf numFmtId="2" fontId="4" fillId="0" borderId="0" xfId="2" applyNumberFormat="1" applyBorder="1" applyAlignment="1">
      <alignment horizontal="left" vertical="top"/>
    </xf>
    <xf numFmtId="2" fontId="48" fillId="0" borderId="0" xfId="2" applyNumberFormat="1" applyFont="1" applyBorder="1" applyAlignment="1">
      <alignment horizontal="left" vertical="top"/>
    </xf>
    <xf numFmtId="4" fontId="4" fillId="0" borderId="0" xfId="2" applyNumberFormat="1" applyBorder="1" applyAlignment="1">
      <alignment horizontal="right" vertical="top"/>
    </xf>
    <xf numFmtId="2" fontId="43" fillId="0" borderId="0" xfId="2" applyNumberFormat="1" applyFont="1" applyFill="1" applyBorder="1" applyAlignment="1">
      <alignment horizontal="left" vertical="top"/>
    </xf>
    <xf numFmtId="4" fontId="49" fillId="0" borderId="0" xfId="3" applyNumberFormat="1" applyFill="1" applyBorder="1" applyAlignment="1" applyProtection="1"/>
    <xf numFmtId="4" fontId="49" fillId="0" borderId="0" xfId="3" applyNumberFormat="1" applyBorder="1" applyAlignment="1" applyProtection="1">
      <alignment horizontal="right" vertical="top"/>
    </xf>
    <xf numFmtId="0" fontId="4" fillId="0" borderId="0" xfId="2" applyFill="1" applyBorder="1"/>
    <xf numFmtId="2" fontId="23" fillId="0" borderId="0" xfId="2" applyNumberFormat="1" applyFont="1" applyFill="1" applyBorder="1" applyAlignment="1">
      <alignment horizontal="left" vertical="top"/>
    </xf>
    <xf numFmtId="2" fontId="4" fillId="0" borderId="0" xfId="2" applyNumberFormat="1" applyFill="1" applyBorder="1" applyAlignment="1">
      <alignment horizontal="left" vertical="top"/>
    </xf>
    <xf numFmtId="2" fontId="44" fillId="0" borderId="0" xfId="2" applyNumberFormat="1" applyFont="1" applyFill="1" applyBorder="1" applyAlignment="1">
      <alignment horizontal="left" vertical="top"/>
    </xf>
    <xf numFmtId="4" fontId="44" fillId="0" borderId="0" xfId="2" applyNumberFormat="1" applyFont="1" applyFill="1" applyBorder="1" applyAlignment="1">
      <alignment horizontal="right" vertical="top"/>
    </xf>
    <xf numFmtId="2" fontId="48" fillId="0" borderId="0" xfId="2" applyNumberFormat="1" applyFont="1" applyFill="1" applyBorder="1" applyAlignment="1">
      <alignment horizontal="left" vertical="top"/>
    </xf>
    <xf numFmtId="2" fontId="45" fillId="0" borderId="0" xfId="2" applyNumberFormat="1" applyFont="1" applyFill="1" applyBorder="1" applyAlignment="1">
      <alignment horizontal="left" vertical="top"/>
    </xf>
    <xf numFmtId="4" fontId="47" fillId="0" borderId="0" xfId="2" applyNumberFormat="1" applyFont="1" applyFill="1" applyBorder="1" applyAlignment="1">
      <alignment horizontal="right" vertical="top"/>
    </xf>
    <xf numFmtId="2" fontId="23" fillId="0" borderId="0" xfId="2" applyNumberFormat="1" applyFont="1" applyBorder="1" applyAlignment="1">
      <alignment horizontal="left" vertical="top"/>
    </xf>
    <xf numFmtId="2" fontId="45" fillId="0" borderId="0" xfId="2" applyNumberFormat="1" applyFont="1" applyBorder="1" applyAlignment="1">
      <alignment horizontal="left" vertical="top"/>
    </xf>
    <xf numFmtId="4" fontId="44" fillId="0" borderId="0" xfId="2" applyNumberFormat="1" applyFont="1" applyBorder="1" applyAlignment="1">
      <alignment horizontal="right" vertical="top"/>
    </xf>
    <xf numFmtId="2" fontId="50" fillId="0" borderId="0" xfId="2" applyNumberFormat="1" applyFont="1" applyFill="1" applyBorder="1" applyAlignment="1">
      <alignment horizontal="right" vertical="top"/>
    </xf>
    <xf numFmtId="2" fontId="43" fillId="0" borderId="0" xfId="2" applyNumberFormat="1" applyFont="1" applyFill="1" applyAlignment="1">
      <alignment horizontal="left" vertical="top"/>
    </xf>
    <xf numFmtId="2" fontId="43" fillId="0" borderId="0" xfId="2" applyNumberFormat="1" applyFont="1" applyAlignment="1">
      <alignment horizontal="left" vertical="top"/>
    </xf>
    <xf numFmtId="4" fontId="23" fillId="0" borderId="0" xfId="2" applyNumberFormat="1" applyFont="1" applyFill="1" applyBorder="1" applyAlignment="1">
      <alignment horizontal="right" vertical="top"/>
    </xf>
    <xf numFmtId="0" fontId="14" fillId="0" borderId="0" xfId="2" applyFont="1" applyBorder="1" applyAlignment="1">
      <alignment horizontal="center"/>
    </xf>
    <xf numFmtId="0" fontId="14" fillId="0" borderId="0" xfId="2" applyFont="1" applyBorder="1"/>
    <xf numFmtId="0" fontId="14" fillId="0" borderId="0" xfId="2" applyFont="1" applyFill="1" applyBorder="1"/>
    <xf numFmtId="2" fontId="13" fillId="0" borderId="0" xfId="2" applyNumberFormat="1" applyFont="1" applyAlignment="1">
      <alignment horizontal="left" vertical="top"/>
    </xf>
    <xf numFmtId="2" fontId="23" fillId="0" borderId="0" xfId="2" applyNumberFormat="1" applyFont="1" applyAlignment="1">
      <alignment horizontal="left"/>
    </xf>
    <xf numFmtId="4" fontId="13" fillId="0" borderId="0" xfId="2" applyNumberFormat="1" applyFont="1" applyAlignment="1">
      <alignment horizontal="right" vertical="top"/>
    </xf>
    <xf numFmtId="4" fontId="38" fillId="0" borderId="0" xfId="2" applyNumberFormat="1" applyFont="1" applyAlignment="1">
      <alignment horizontal="right"/>
    </xf>
    <xf numFmtId="2" fontId="19" fillId="0" borderId="0" xfId="2" applyNumberFormat="1" applyFont="1" applyAlignment="1">
      <alignment horizontal="left" vertical="top"/>
    </xf>
    <xf numFmtId="4" fontId="19" fillId="0" borderId="0" xfId="2" applyNumberFormat="1" applyFont="1" applyAlignment="1">
      <alignment horizontal="right" vertical="top"/>
    </xf>
    <xf numFmtId="2" fontId="14" fillId="0" borderId="2" xfId="2" applyNumberFormat="1" applyFont="1" applyFill="1" applyBorder="1" applyAlignment="1">
      <alignment horizontal="right" vertical="top"/>
    </xf>
    <xf numFmtId="2" fontId="19" fillId="0" borderId="2" xfId="2" applyNumberFormat="1" applyFont="1" applyFill="1" applyBorder="1" applyAlignment="1">
      <alignment horizontal="left" vertical="top"/>
    </xf>
    <xf numFmtId="2" fontId="21" fillId="0" borderId="2" xfId="2" applyNumberFormat="1" applyFont="1" applyFill="1" applyBorder="1" applyAlignment="1">
      <alignment horizontal="right" vertical="top"/>
    </xf>
    <xf numFmtId="4" fontId="19" fillId="0" borderId="2" xfId="2" applyNumberFormat="1" applyFont="1" applyFill="1" applyBorder="1" applyAlignment="1">
      <alignment horizontal="right" vertical="top"/>
    </xf>
    <xf numFmtId="2" fontId="14" fillId="0" borderId="0" xfId="2" applyNumberFormat="1" applyFont="1" applyFill="1" applyBorder="1" applyAlignment="1">
      <alignment horizontal="right" vertical="top"/>
    </xf>
    <xf numFmtId="2" fontId="22" fillId="0" borderId="0" xfId="2" applyNumberFormat="1" applyFont="1" applyFill="1" applyBorder="1" applyAlignment="1">
      <alignment horizontal="left" vertical="top"/>
    </xf>
    <xf numFmtId="4" fontId="19" fillId="0" borderId="6" xfId="2" applyNumberFormat="1" applyFont="1" applyFill="1" applyBorder="1" applyAlignment="1">
      <alignment horizontal="right" vertical="top"/>
    </xf>
    <xf numFmtId="2" fontId="21" fillId="0" borderId="0" xfId="2" applyNumberFormat="1" applyFont="1" applyFill="1" applyAlignment="1">
      <alignment horizontal="right" vertical="top"/>
    </xf>
    <xf numFmtId="2" fontId="22" fillId="0" borderId="0" xfId="2" applyNumberFormat="1" applyFont="1" applyFill="1" applyAlignment="1">
      <alignment horizontal="left"/>
    </xf>
    <xf numFmtId="2" fontId="19" fillId="0" borderId="0" xfId="2" applyNumberFormat="1" applyFont="1" applyFill="1" applyAlignment="1">
      <alignment horizontal="left" vertical="top"/>
    </xf>
    <xf numFmtId="2" fontId="40" fillId="0" borderId="0" xfId="2" applyNumberFormat="1" applyFont="1" applyFill="1" applyAlignment="1">
      <alignment horizontal="left" vertical="top"/>
    </xf>
    <xf numFmtId="2" fontId="21" fillId="0" borderId="0" xfId="2" applyNumberFormat="1" applyFont="1" applyFill="1" applyAlignment="1">
      <alignment horizontal="right"/>
    </xf>
    <xf numFmtId="4" fontId="41" fillId="0" borderId="7" xfId="2" applyNumberFormat="1" applyFont="1" applyFill="1" applyBorder="1" applyProtection="1"/>
    <xf numFmtId="4" fontId="40" fillId="0" borderId="0" xfId="2" applyNumberFormat="1" applyFont="1" applyFill="1" applyAlignment="1" applyProtection="1">
      <alignment horizontal="right" vertical="top"/>
    </xf>
    <xf numFmtId="2" fontId="40" fillId="0" borderId="2" xfId="2" applyNumberFormat="1" applyFont="1" applyFill="1" applyBorder="1" applyAlignment="1">
      <alignment horizontal="left" vertical="top"/>
    </xf>
    <xf numFmtId="4" fontId="40" fillId="0" borderId="2" xfId="2" applyNumberFormat="1" applyFont="1" applyFill="1" applyBorder="1" applyAlignment="1" applyProtection="1">
      <alignment horizontal="right" vertical="top"/>
    </xf>
    <xf numFmtId="4" fontId="40" fillId="0" borderId="8" xfId="2" applyNumberFormat="1" applyFont="1" applyFill="1" applyBorder="1" applyAlignment="1" applyProtection="1">
      <alignment horizontal="right" vertical="top"/>
    </xf>
    <xf numFmtId="4" fontId="40" fillId="0" borderId="0" xfId="2" applyNumberFormat="1" applyFont="1" applyFill="1" applyBorder="1" applyAlignment="1">
      <alignment horizontal="left" vertical="top"/>
    </xf>
    <xf numFmtId="2" fontId="22" fillId="0" borderId="0" xfId="2" applyNumberFormat="1" applyFont="1" applyFill="1" applyAlignment="1">
      <alignment horizontal="right"/>
    </xf>
    <xf numFmtId="3" fontId="41" fillId="0" borderId="0" xfId="2" applyNumberFormat="1" applyFont="1" applyBorder="1" applyProtection="1"/>
    <xf numFmtId="2" fontId="21" fillId="0" borderId="0" xfId="2" applyNumberFormat="1" applyFont="1" applyFill="1" applyAlignment="1">
      <alignment horizontal="left" vertical="top"/>
    </xf>
    <xf numFmtId="2" fontId="22" fillId="0" borderId="0" xfId="2" applyNumberFormat="1" applyFont="1" applyFill="1" applyAlignment="1">
      <alignment horizontal="left" vertical="top"/>
    </xf>
    <xf numFmtId="2" fontId="39" fillId="2" borderId="9" xfId="2" applyNumberFormat="1" applyFont="1" applyFill="1" applyBorder="1" applyAlignment="1">
      <alignment horizontal="right" vertical="top"/>
    </xf>
    <xf numFmtId="2" fontId="22" fillId="2" borderId="10" xfId="2" applyNumberFormat="1" applyFont="1" applyFill="1" applyBorder="1" applyAlignment="1">
      <alignment horizontal="left" vertical="top"/>
    </xf>
    <xf numFmtId="2" fontId="40" fillId="2" borderId="10" xfId="2" applyNumberFormat="1" applyFont="1" applyFill="1" applyBorder="1" applyAlignment="1">
      <alignment horizontal="left" vertical="top"/>
    </xf>
    <xf numFmtId="2" fontId="39" fillId="2" borderId="10" xfId="2" applyNumberFormat="1" applyFont="1" applyFill="1" applyBorder="1" applyAlignment="1">
      <alignment horizontal="right" vertical="top"/>
    </xf>
    <xf numFmtId="4" fontId="51" fillId="0" borderId="0" xfId="2" applyNumberFormat="1" applyFont="1" applyFill="1" applyAlignment="1">
      <alignment horizontal="right" vertical="top"/>
    </xf>
    <xf numFmtId="0" fontId="21" fillId="0" borderId="0" xfId="2" applyFont="1" applyBorder="1" applyAlignment="1">
      <alignment vertical="top"/>
    </xf>
    <xf numFmtId="4" fontId="51" fillId="0" borderId="0" xfId="2" applyNumberFormat="1" applyFont="1" applyFill="1" applyBorder="1"/>
    <xf numFmtId="0" fontId="27" fillId="0" borderId="0" xfId="2" applyFont="1" applyBorder="1"/>
    <xf numFmtId="4" fontId="40" fillId="0" borderId="0" xfId="2" applyNumberFormat="1" applyFont="1" applyBorder="1" applyAlignment="1">
      <alignment horizontal="right" vertical="top"/>
    </xf>
    <xf numFmtId="4" fontId="52" fillId="0" borderId="0" xfId="2" applyNumberFormat="1" applyFont="1" applyFill="1" applyBorder="1"/>
    <xf numFmtId="2" fontId="22" fillId="0" borderId="2" xfId="2" quotePrefix="1" applyNumberFormat="1" applyFont="1" applyFill="1" applyBorder="1" applyAlignment="1">
      <alignment horizontal="left"/>
    </xf>
    <xf numFmtId="4" fontId="41" fillId="0" borderId="0" xfId="2" applyNumberFormat="1" applyFont="1" applyFill="1" applyBorder="1" applyProtection="1"/>
    <xf numFmtId="2" fontId="22" fillId="0" borderId="0" xfId="2" quotePrefix="1" applyNumberFormat="1" applyFont="1" applyFill="1" applyAlignment="1">
      <alignment horizontal="left"/>
    </xf>
    <xf numFmtId="0" fontId="53" fillId="0" borderId="0" xfId="0" applyFont="1" applyAlignment="1">
      <alignment vertical="top" wrapText="1"/>
    </xf>
    <xf numFmtId="0" fontId="54" fillId="0" borderId="0" xfId="0" applyFont="1" applyAlignment="1">
      <alignment vertical="top" wrapText="1"/>
    </xf>
    <xf numFmtId="0" fontId="53" fillId="0" borderId="0" xfId="0" applyFont="1" applyFill="1" applyAlignment="1">
      <alignment horizontal="right"/>
    </xf>
    <xf numFmtId="3" fontId="53" fillId="0" borderId="0" xfId="0" applyNumberFormat="1" applyFont="1" applyFill="1" applyAlignment="1">
      <alignment horizontal="right"/>
    </xf>
    <xf numFmtId="4" fontId="53" fillId="0" borderId="0" xfId="0" applyNumberFormat="1" applyFont="1" applyFill="1" applyAlignment="1">
      <alignment horizontal="right"/>
    </xf>
    <xf numFmtId="4" fontId="53" fillId="0" borderId="0" xfId="0" applyNumberFormat="1" applyFont="1" applyFill="1" applyBorder="1" applyAlignment="1">
      <alignment horizontal="right"/>
    </xf>
    <xf numFmtId="0" fontId="54" fillId="0" borderId="0" xfId="0" quotePrefix="1" applyFont="1" applyAlignment="1">
      <alignment vertical="top" wrapText="1"/>
    </xf>
    <xf numFmtId="0" fontId="53" fillId="0" borderId="0" xfId="0" applyFont="1" applyAlignment="1">
      <alignment horizontal="right"/>
    </xf>
    <xf numFmtId="3" fontId="53" fillId="0" borderId="0" xfId="0" applyNumberFormat="1" applyFont="1" applyAlignment="1">
      <alignment horizontal="right"/>
    </xf>
    <xf numFmtId="4" fontId="53" fillId="0" borderId="0" xfId="0" applyNumberFormat="1" applyFont="1" applyAlignment="1">
      <alignment horizontal="right"/>
    </xf>
    <xf numFmtId="4" fontId="53" fillId="0" borderId="0" xfId="0" applyNumberFormat="1" applyFont="1" applyBorder="1" applyAlignment="1">
      <alignment horizontal="right"/>
    </xf>
    <xf numFmtId="0" fontId="53" fillId="0" borderId="0" xfId="0" quotePrefix="1" applyFont="1" applyAlignment="1">
      <alignment vertical="top" wrapText="1"/>
    </xf>
    <xf numFmtId="0" fontId="53" fillId="0" borderId="0" xfId="0" applyFont="1"/>
    <xf numFmtId="0" fontId="53" fillId="0" borderId="0" xfId="0" applyFont="1" applyAlignment="1">
      <alignment horizontal="justify" vertical="top"/>
    </xf>
    <xf numFmtId="0" fontId="53" fillId="0" borderId="10" xfId="0" applyFont="1" applyBorder="1" applyAlignment="1">
      <alignment vertical="top" wrapText="1"/>
    </xf>
    <xf numFmtId="0" fontId="54" fillId="0" borderId="10" xfId="0" applyFont="1" applyBorder="1" applyAlignment="1">
      <alignment horizontal="right"/>
    </xf>
    <xf numFmtId="3" fontId="54" fillId="0" borderId="10" xfId="0" applyNumberFormat="1" applyFont="1" applyBorder="1" applyAlignment="1">
      <alignment horizontal="right"/>
    </xf>
    <xf numFmtId="0" fontId="53" fillId="0" borderId="0" xfId="0" applyFont="1" applyFill="1" applyAlignment="1">
      <alignment vertical="top" wrapText="1"/>
    </xf>
    <xf numFmtId="0" fontId="54" fillId="0" borderId="0" xfId="0" applyFont="1" applyFill="1" applyAlignment="1">
      <alignment vertical="top" wrapText="1"/>
    </xf>
    <xf numFmtId="0" fontId="55" fillId="0" borderId="0" xfId="0" applyFont="1" applyAlignment="1">
      <alignment vertical="top" wrapText="1"/>
    </xf>
    <xf numFmtId="0" fontId="53" fillId="0" borderId="0" xfId="0" quotePrefix="1" applyFont="1" applyFill="1" applyAlignment="1">
      <alignment vertical="top" wrapText="1"/>
    </xf>
    <xf numFmtId="0" fontId="53" fillId="0" borderId="0" xfId="0" applyFont="1" applyBorder="1" applyAlignment="1">
      <alignment vertical="top"/>
    </xf>
    <xf numFmtId="0" fontId="53" fillId="0" borderId="0" xfId="0" applyFont="1" applyAlignment="1">
      <alignment vertical="top"/>
    </xf>
    <xf numFmtId="0" fontId="53" fillId="0" borderId="0" xfId="0" applyFont="1" applyBorder="1" applyAlignment="1">
      <alignment horizontal="left" wrapText="1"/>
    </xf>
    <xf numFmtId="164" fontId="53" fillId="0" borderId="0" xfId="0" applyNumberFormat="1" applyFont="1" applyBorder="1" applyAlignment="1">
      <alignment horizontal="right"/>
    </xf>
    <xf numFmtId="0" fontId="53" fillId="0" borderId="0" xfId="0" applyFont="1" applyBorder="1" applyAlignment="1">
      <alignment horizontal="left" wrapText="1" indent="1"/>
    </xf>
    <xf numFmtId="49" fontId="53" fillId="0" borderId="0" xfId="0" applyNumberFormat="1" applyFont="1" applyBorder="1" applyAlignment="1">
      <alignment horizontal="justify" vertical="top" wrapText="1"/>
    </xf>
    <xf numFmtId="0" fontId="53" fillId="0" borderId="0" xfId="0" applyFont="1" applyBorder="1" applyAlignment="1">
      <alignment horizontal="justify" vertical="top" wrapText="1"/>
    </xf>
    <xf numFmtId="4" fontId="56" fillId="0" borderId="0" xfId="0" applyNumberFormat="1" applyFont="1" applyBorder="1" applyAlignment="1" applyProtection="1">
      <alignment horizontal="right"/>
      <protection locked="0"/>
    </xf>
    <xf numFmtId="4" fontId="8" fillId="0" borderId="0" xfId="0" applyNumberFormat="1" applyFont="1" applyBorder="1" applyAlignment="1">
      <alignment horizontal="center" vertical="center"/>
    </xf>
    <xf numFmtId="0" fontId="8" fillId="0" borderId="0" xfId="0" quotePrefix="1" applyFont="1" applyAlignment="1">
      <alignment horizontal="justify" vertical="top" wrapText="1"/>
    </xf>
    <xf numFmtId="0" fontId="9" fillId="0" borderId="0" xfId="0" applyFont="1" applyAlignment="1">
      <alignment horizontal="justify" vertical="top"/>
    </xf>
    <xf numFmtId="0" fontId="8" fillId="0" borderId="0" xfId="0" quotePrefix="1" applyFont="1" applyAlignment="1">
      <alignment horizontal="justify" vertical="top"/>
    </xf>
    <xf numFmtId="0" fontId="8" fillId="0" borderId="0" xfId="0" quotePrefix="1" applyFont="1" applyAlignment="1">
      <alignment horizontal="left" vertical="center" wrapText="1"/>
    </xf>
    <xf numFmtId="0" fontId="9" fillId="0" borderId="10" xfId="0" applyFont="1" applyBorder="1" applyAlignment="1">
      <alignment horizontal="justify" vertical="center"/>
    </xf>
    <xf numFmtId="0" fontId="58" fillId="0" borderId="0" xfId="1" applyFont="1"/>
    <xf numFmtId="2" fontId="60" fillId="0" borderId="0" xfId="1" applyNumberFormat="1" applyFont="1" applyAlignment="1">
      <alignment horizontal="left" vertical="top"/>
    </xf>
    <xf numFmtId="2" fontId="60" fillId="0" borderId="0" xfId="1" applyNumberFormat="1" applyFont="1" applyAlignment="1">
      <alignment horizontal="left"/>
    </xf>
    <xf numFmtId="2" fontId="61" fillId="0" borderId="0" xfId="1" applyNumberFormat="1" applyFont="1" applyAlignment="1">
      <alignment horizontal="left" vertical="center"/>
    </xf>
    <xf numFmtId="0" fontId="61" fillId="0" borderId="0" xfId="1" applyFont="1" applyAlignment="1">
      <alignment horizontal="left" vertical="center"/>
    </xf>
    <xf numFmtId="0" fontId="58" fillId="0" borderId="0" xfId="1" applyFont="1" applyAlignment="1">
      <alignment horizontal="left" vertical="center"/>
    </xf>
    <xf numFmtId="2" fontId="57" fillId="0" borderId="0" xfId="1" applyNumberFormat="1" applyFont="1" applyAlignment="1">
      <alignment horizontal="left" vertical="center"/>
    </xf>
    <xf numFmtId="0" fontId="57" fillId="0" borderId="0" xfId="1" applyFont="1" applyAlignment="1">
      <alignment horizontal="left" vertical="center"/>
    </xf>
    <xf numFmtId="0" fontId="62" fillId="0" borderId="0" xfId="1" applyFont="1" applyAlignment="1">
      <alignment horizontal="left" vertical="center"/>
    </xf>
    <xf numFmtId="2" fontId="63" fillId="0" borderId="0" xfId="1" applyNumberFormat="1" applyFont="1" applyAlignment="1">
      <alignment horizontal="left" vertical="center"/>
    </xf>
    <xf numFmtId="2" fontId="64" fillId="0" borderId="0" xfId="1" applyNumberFormat="1" applyFont="1" applyAlignment="1">
      <alignment horizontal="left" vertical="center"/>
    </xf>
    <xf numFmtId="2" fontId="60" fillId="0" borderId="0" xfId="1" applyNumberFormat="1" applyFont="1" applyAlignment="1">
      <alignment horizontal="left" vertical="center"/>
    </xf>
    <xf numFmtId="2" fontId="60" fillId="0" borderId="0" xfId="1" applyNumberFormat="1" applyFont="1" applyAlignment="1">
      <alignment horizontal="left" vertical="top" wrapText="1"/>
    </xf>
    <xf numFmtId="2" fontId="62" fillId="0" borderId="0" xfId="1" applyNumberFormat="1" applyFont="1" applyAlignment="1">
      <alignment horizontal="left" vertical="center"/>
    </xf>
    <xf numFmtId="2" fontId="65" fillId="0" borderId="0" xfId="1" applyNumberFormat="1" applyFont="1" applyAlignment="1">
      <alignment horizontal="left" vertical="top"/>
    </xf>
    <xf numFmtId="2" fontId="65" fillId="0" borderId="0" xfId="1" applyNumberFormat="1" applyFont="1" applyAlignment="1">
      <alignment horizontal="left"/>
    </xf>
    <xf numFmtId="0" fontId="64" fillId="0" borderId="0" xfId="1" applyFont="1"/>
    <xf numFmtId="2" fontId="61" fillId="0" borderId="0" xfId="1" applyNumberFormat="1" applyFont="1" applyAlignment="1">
      <alignment horizontal="left" vertical="top"/>
    </xf>
    <xf numFmtId="0" fontId="63" fillId="0" borderId="0" xfId="1" applyFont="1" applyAlignment="1">
      <alignment horizontal="left" vertical="center" indent="1"/>
    </xf>
    <xf numFmtId="0" fontId="63" fillId="0" borderId="0" xfId="1" applyFont="1" applyAlignment="1">
      <alignment horizontal="left" vertical="center" indent="5"/>
    </xf>
    <xf numFmtId="4" fontId="8" fillId="0" borderId="0" xfId="0" applyNumberFormat="1" applyFont="1" applyBorder="1" applyAlignment="1">
      <alignment horizontal="right"/>
    </xf>
    <xf numFmtId="4" fontId="9" fillId="0" borderId="10" xfId="0" applyNumberFormat="1" applyFont="1" applyBorder="1" applyAlignment="1">
      <alignment horizontal="right"/>
    </xf>
    <xf numFmtId="0" fontId="8" fillId="0" borderId="0" xfId="0" applyFont="1" applyFill="1" applyAlignment="1">
      <alignment vertical="top" wrapText="1"/>
    </xf>
    <xf numFmtId="0" fontId="9" fillId="0" borderId="0" xfId="0" applyFont="1" applyFill="1" applyAlignment="1">
      <alignment vertical="top" wrapText="1"/>
    </xf>
    <xf numFmtId="3" fontId="59" fillId="0" borderId="0" xfId="0" applyNumberFormat="1" applyFont="1" applyAlignment="1">
      <alignment horizontal="right"/>
    </xf>
    <xf numFmtId="3" fontId="59" fillId="0" borderId="0" xfId="0" applyNumberFormat="1" applyFont="1" applyFill="1" applyAlignment="1">
      <alignment horizontal="right"/>
    </xf>
    <xf numFmtId="4" fontId="59" fillId="0" borderId="0" xfId="0" applyNumberFormat="1" applyFont="1" applyFill="1" applyAlignment="1">
      <alignment horizontal="right"/>
    </xf>
    <xf numFmtId="0" fontId="59" fillId="0" borderId="0" xfId="0" applyFont="1" applyFill="1" applyAlignment="1">
      <alignment vertical="top" wrapText="1"/>
    </xf>
    <xf numFmtId="0" fontId="59" fillId="0" borderId="0" xfId="0" applyFont="1" applyAlignment="1">
      <alignment vertical="top" wrapText="1"/>
    </xf>
    <xf numFmtId="0" fontId="59" fillId="0" borderId="0" xfId="0" applyFont="1" applyFill="1" applyAlignment="1">
      <alignment horizontal="right"/>
    </xf>
    <xf numFmtId="4" fontId="59" fillId="0" borderId="0" xfId="0" applyNumberFormat="1" applyFont="1" applyFill="1" applyBorder="1" applyAlignment="1">
      <alignment horizontal="right"/>
    </xf>
    <xf numFmtId="0" fontId="66" fillId="0" borderId="0" xfId="0" applyFont="1" applyFill="1" applyAlignment="1">
      <alignment vertical="top" wrapText="1"/>
    </xf>
    <xf numFmtId="4" fontId="8" fillId="0" borderId="0" xfId="0" applyNumberFormat="1" applyFont="1" applyFill="1"/>
    <xf numFmtId="0" fontId="59" fillId="0" borderId="0" xfId="0" applyFont="1" applyAlignment="1">
      <alignment horizontal="right"/>
    </xf>
    <xf numFmtId="4" fontId="59" fillId="0" borderId="0" xfId="0" applyNumberFormat="1" applyFont="1" applyAlignment="1">
      <alignment horizontal="right"/>
    </xf>
    <xf numFmtId="4" fontId="59" fillId="0" borderId="0" xfId="0" applyNumberFormat="1" applyFont="1" applyBorder="1" applyAlignment="1">
      <alignment horizontal="right"/>
    </xf>
    <xf numFmtId="0" fontId="66" fillId="0" borderId="10" xfId="0" applyFont="1" applyBorder="1" applyAlignment="1">
      <alignment horizontal="justify" vertical="center"/>
    </xf>
    <xf numFmtId="0" fontId="66" fillId="0" borderId="10" xfId="0" applyFont="1" applyBorder="1" applyAlignment="1">
      <alignment horizontal="right"/>
    </xf>
    <xf numFmtId="3" fontId="66" fillId="0" borderId="10" xfId="0" applyNumberFormat="1" applyFont="1" applyBorder="1" applyAlignment="1">
      <alignment horizontal="right"/>
    </xf>
    <xf numFmtId="4" fontId="66" fillId="0" borderId="10" xfId="0" applyNumberFormat="1" applyFont="1" applyBorder="1" applyAlignment="1">
      <alignment horizontal="right"/>
    </xf>
    <xf numFmtId="0" fontId="8" fillId="0" borderId="0" xfId="0" applyFont="1" applyFill="1" applyAlignment="1">
      <alignment horizontal="left" vertical="center" wrapText="1"/>
    </xf>
    <xf numFmtId="0" fontId="67" fillId="0" borderId="0" xfId="0" applyFont="1" applyBorder="1" applyAlignment="1">
      <alignment horizontal="right" wrapText="1" indent="1"/>
    </xf>
    <xf numFmtId="4" fontId="8" fillId="0" borderId="0" xfId="0" applyNumberFormat="1" applyFont="1"/>
    <xf numFmtId="0" fontId="9" fillId="0" borderId="10" xfId="0" applyFont="1" applyBorder="1" applyAlignment="1">
      <alignment horizontal="right"/>
    </xf>
    <xf numFmtId="3" fontId="9" fillId="0" borderId="10" xfId="0" applyNumberFormat="1" applyFont="1" applyBorder="1" applyAlignment="1">
      <alignment horizontal="right"/>
    </xf>
    <xf numFmtId="0" fontId="8" fillId="0" borderId="0" xfId="0" applyFont="1" applyBorder="1" applyAlignment="1">
      <alignment vertical="top"/>
    </xf>
    <xf numFmtId="0" fontId="8" fillId="0" borderId="0" xfId="0" applyFont="1" applyBorder="1" applyAlignment="1">
      <alignment horizontal="left" wrapText="1"/>
    </xf>
    <xf numFmtId="0" fontId="8" fillId="0" borderId="0" xfId="0" applyFont="1" applyBorder="1" applyAlignment="1">
      <alignment horizontal="right" wrapText="1"/>
    </xf>
    <xf numFmtId="0" fontId="8" fillId="0" borderId="0" xfId="0" applyFont="1" applyBorder="1" applyAlignment="1">
      <alignment wrapText="1"/>
    </xf>
    <xf numFmtId="164" fontId="8" fillId="0" borderId="0" xfId="0" applyNumberFormat="1" applyFont="1" applyBorder="1" applyAlignment="1">
      <alignment horizontal="right"/>
    </xf>
    <xf numFmtId="0" fontId="11" fillId="0" borderId="0" xfId="0" applyFont="1" applyAlignment="1">
      <alignment vertical="top" wrapText="1"/>
    </xf>
    <xf numFmtId="0" fontId="53" fillId="0" borderId="0" xfId="0" applyFont="1" applyBorder="1" applyAlignment="1">
      <alignment horizontal="right" wrapText="1"/>
    </xf>
    <xf numFmtId="49" fontId="8" fillId="0" borderId="0" xfId="0" applyNumberFormat="1" applyFont="1" applyBorder="1" applyAlignment="1">
      <alignment horizontal="justify" vertical="top" wrapText="1"/>
    </xf>
    <xf numFmtId="0" fontId="67" fillId="0" borderId="0" xfId="0" applyFont="1" applyBorder="1" applyAlignment="1" applyProtection="1">
      <alignment horizontal="left" vertical="top"/>
    </xf>
    <xf numFmtId="0" fontId="8" fillId="0" borderId="0" xfId="0" applyNumberFormat="1" applyFont="1" applyBorder="1" applyAlignment="1" applyProtection="1">
      <alignment horizontal="justify" vertical="top" wrapText="1"/>
    </xf>
    <xf numFmtId="0" fontId="67" fillId="0" borderId="0" xfId="0" applyFont="1" applyBorder="1" applyAlignment="1" applyProtection="1">
      <alignment horizontal="right"/>
    </xf>
    <xf numFmtId="4" fontId="67" fillId="0" borderId="0" xfId="0" applyNumberFormat="1" applyFont="1" applyBorder="1" applyAlignment="1" applyProtection="1">
      <alignment horizontal="right"/>
      <protection locked="0"/>
    </xf>
    <xf numFmtId="0" fontId="8" fillId="0" borderId="0" xfId="0" applyFont="1" applyBorder="1" applyAlignment="1">
      <alignment horizontal="left" wrapText="1" indent="1"/>
    </xf>
    <xf numFmtId="0" fontId="8" fillId="0" borderId="0" xfId="0" quotePrefix="1" applyFont="1" applyAlignment="1">
      <alignment vertical="top" wrapText="1"/>
    </xf>
    <xf numFmtId="0" fontId="8" fillId="0" borderId="0" xfId="0" quotePrefix="1" applyFont="1" applyFill="1" applyAlignment="1">
      <alignment vertical="top" wrapText="1"/>
    </xf>
    <xf numFmtId="0" fontId="8" fillId="0" borderId="10" xfId="0" applyFont="1" applyBorder="1" applyAlignment="1">
      <alignment vertical="top" wrapText="1"/>
    </xf>
    <xf numFmtId="0" fontId="17" fillId="0" borderId="0" xfId="1" applyFont="1" applyAlignment="1">
      <alignment horizontal="left" vertical="center"/>
    </xf>
    <xf numFmtId="0" fontId="21" fillId="0" borderId="0" xfId="1" applyFont="1"/>
    <xf numFmtId="2" fontId="12" fillId="0" borderId="0" xfId="1" applyNumberFormat="1" applyFont="1" applyAlignment="1">
      <alignment horizontal="left" vertical="top"/>
    </xf>
    <xf numFmtId="0" fontId="17" fillId="0" borderId="0" xfId="1" applyFont="1" applyAlignment="1">
      <alignment horizontal="left" vertical="center" indent="1"/>
    </xf>
    <xf numFmtId="0" fontId="26" fillId="0" borderId="0" xfId="1" applyFont="1" applyAlignment="1">
      <alignment horizontal="center" vertical="top" wrapText="1"/>
    </xf>
    <xf numFmtId="0" fontId="26" fillId="0" borderId="0" xfId="1" applyFont="1" applyFill="1" applyAlignment="1">
      <alignment horizontal="left" vertical="top" wrapText="1"/>
    </xf>
    <xf numFmtId="0" fontId="68" fillId="0" borderId="0" xfId="1" applyFont="1" applyAlignment="1"/>
    <xf numFmtId="2" fontId="26" fillId="0" borderId="0" xfId="1" applyNumberFormat="1" applyFont="1" applyFill="1" applyAlignment="1">
      <alignment horizontal="left" vertical="top" wrapText="1"/>
    </xf>
    <xf numFmtId="2" fontId="12" fillId="0" borderId="0" xfId="1" applyNumberFormat="1" applyFont="1" applyAlignment="1">
      <alignment horizontal="left" vertical="center"/>
    </xf>
    <xf numFmtId="2" fontId="17" fillId="0" borderId="0" xfId="1" applyNumberFormat="1" applyFont="1" applyAlignment="1">
      <alignment horizontal="left" vertical="center"/>
    </xf>
    <xf numFmtId="0" fontId="39" fillId="0" borderId="0" xfId="0" applyFont="1" applyAlignment="1">
      <alignment horizontal="left" vertical="center" wrapText="1"/>
    </xf>
    <xf numFmtId="0" fontId="12" fillId="0" borderId="0" xfId="0" applyFont="1" applyAlignment="1">
      <alignment horizontal="left" vertical="center"/>
    </xf>
    <xf numFmtId="0" fontId="39" fillId="0" borderId="0" xfId="0" applyFont="1" applyAlignment="1">
      <alignment horizontal="left" vertical="center"/>
    </xf>
    <xf numFmtId="0" fontId="21" fillId="0" borderId="0" xfId="0" applyFont="1" applyAlignment="1">
      <alignment horizontal="left" vertical="center"/>
    </xf>
    <xf numFmtId="0" fontId="12" fillId="0" borderId="0" xfId="1" applyFont="1" applyAlignment="1">
      <alignment horizontal="left" vertical="center"/>
    </xf>
    <xf numFmtId="2" fontId="21" fillId="0" borderId="0" xfId="1" applyNumberFormat="1" applyFont="1" applyAlignment="1">
      <alignment horizontal="left" vertical="center"/>
    </xf>
    <xf numFmtId="2" fontId="21" fillId="0" borderId="0" xfId="0" applyNumberFormat="1" applyFont="1" applyAlignment="1">
      <alignment horizontal="left" vertical="center"/>
    </xf>
    <xf numFmtId="2" fontId="21" fillId="0" borderId="0" xfId="1" applyNumberFormat="1" applyFont="1" applyAlignment="1">
      <alignment horizontal="left" vertical="top" wrapText="1"/>
    </xf>
    <xf numFmtId="0" fontId="9" fillId="0" borderId="0" xfId="0" quotePrefix="1" applyFont="1" applyFill="1" applyAlignment="1">
      <alignment vertical="top" wrapText="1"/>
    </xf>
    <xf numFmtId="0" fontId="8" fillId="0" borderId="10" xfId="0" applyFont="1" applyFill="1" applyBorder="1" applyAlignment="1">
      <alignment vertical="top" wrapText="1"/>
    </xf>
    <xf numFmtId="0" fontId="9" fillId="0" borderId="10" xfId="0" applyFont="1" applyFill="1" applyBorder="1" applyAlignment="1">
      <alignment horizontal="justify" vertical="center"/>
    </xf>
    <xf numFmtId="0" fontId="9" fillId="0" borderId="10" xfId="0" applyFont="1" applyFill="1" applyBorder="1" applyAlignment="1">
      <alignment horizontal="right"/>
    </xf>
    <xf numFmtId="3" fontId="9" fillId="0" borderId="10" xfId="0" applyNumberFormat="1" applyFont="1" applyFill="1" applyBorder="1" applyAlignment="1">
      <alignment horizontal="right"/>
    </xf>
    <xf numFmtId="4" fontId="9" fillId="0" borderId="10" xfId="0" applyNumberFormat="1" applyFont="1" applyFill="1" applyBorder="1" applyAlignment="1">
      <alignment horizontal="right"/>
    </xf>
    <xf numFmtId="0" fontId="8" fillId="0" borderId="0" xfId="0" applyFont="1" applyFill="1" applyAlignment="1">
      <alignment horizontal="center"/>
    </xf>
    <xf numFmtId="3" fontId="8" fillId="0" borderId="0" xfId="0" applyNumberFormat="1" applyFont="1" applyFill="1" applyAlignment="1">
      <alignment horizontal="right"/>
    </xf>
    <xf numFmtId="4" fontId="8" fillId="0" borderId="0" xfId="0" applyNumberFormat="1" applyFont="1" applyFill="1" applyAlignment="1">
      <alignment horizontal="right"/>
    </xf>
    <xf numFmtId="4" fontId="8" fillId="0" borderId="0" xfId="0" applyNumberFormat="1" applyFont="1" applyFill="1" applyBorder="1" applyAlignment="1">
      <alignment horizontal="right"/>
    </xf>
    <xf numFmtId="2" fontId="26" fillId="0" borderId="0" xfId="0" applyNumberFormat="1" applyFont="1" applyAlignment="1">
      <alignment horizontal="left" vertical="top" wrapText="1"/>
    </xf>
    <xf numFmtId="0" fontId="9" fillId="0" borderId="0" xfId="0" applyFont="1" applyAlignment="1">
      <alignment horizontal="left" vertical="top" wrapText="1"/>
    </xf>
    <xf numFmtId="4" fontId="4" fillId="0" borderId="0" xfId="2" applyNumberFormat="1"/>
    <xf numFmtId="4" fontId="18" fillId="0" borderId="0" xfId="2" applyNumberFormat="1" applyFont="1"/>
    <xf numFmtId="4" fontId="19" fillId="0" borderId="0" xfId="2" applyNumberFormat="1" applyFont="1"/>
    <xf numFmtId="4" fontId="39" fillId="0" borderId="3" xfId="2" applyNumberFormat="1" applyFont="1" applyFill="1" applyBorder="1" applyAlignment="1" applyProtection="1">
      <alignment horizontal="right" vertical="center"/>
    </xf>
    <xf numFmtId="4" fontId="12" fillId="0" borderId="4" xfId="2" applyNumberFormat="1" applyFont="1" applyFill="1" applyBorder="1" applyAlignment="1" applyProtection="1">
      <alignment horizontal="right" vertical="center"/>
    </xf>
    <xf numFmtId="4" fontId="12" fillId="0" borderId="0" xfId="2" applyNumberFormat="1" applyFont="1" applyBorder="1" applyAlignment="1" applyProtection="1">
      <alignment horizontal="left" vertical="center"/>
    </xf>
    <xf numFmtId="4" fontId="41" fillId="0" borderId="1" xfId="2" applyNumberFormat="1" applyFont="1" applyFill="1" applyBorder="1" applyAlignment="1" applyProtection="1">
      <alignment horizontal="left" vertical="center"/>
    </xf>
    <xf numFmtId="4" fontId="41" fillId="0" borderId="0" xfId="2" applyNumberFormat="1" applyFont="1" applyFill="1" applyBorder="1" applyAlignment="1" applyProtection="1">
      <alignment horizontal="left" vertical="center"/>
    </xf>
    <xf numFmtId="4" fontId="15" fillId="0" borderId="0" xfId="2" applyNumberFormat="1" applyFont="1" applyFill="1" applyBorder="1" applyAlignment="1" applyProtection="1">
      <alignment vertical="top"/>
    </xf>
    <xf numFmtId="4" fontId="20" fillId="0" borderId="5" xfId="2" applyNumberFormat="1" applyFont="1" applyFill="1" applyBorder="1" applyAlignment="1" applyProtection="1">
      <alignment vertical="top"/>
    </xf>
    <xf numFmtId="4" fontId="4" fillId="0" borderId="0" xfId="2" applyNumberFormat="1" applyBorder="1"/>
    <xf numFmtId="4" fontId="8" fillId="0" borderId="0" xfId="0" applyNumberFormat="1" applyFont="1" applyFill="1" applyAlignment="1">
      <alignment horizontal="right"/>
    </xf>
    <xf numFmtId="4" fontId="8" fillId="0" borderId="0" xfId="0" applyNumberFormat="1" applyFont="1" applyFill="1" applyBorder="1" applyAlignment="1">
      <alignment horizontal="right"/>
    </xf>
    <xf numFmtId="2" fontId="13" fillId="0" borderId="0" xfId="4" applyNumberFormat="1" applyFont="1" applyAlignment="1">
      <alignment horizontal="left" vertical="top"/>
    </xf>
    <xf numFmtId="4" fontId="13" fillId="0" borderId="0" xfId="4" applyNumberFormat="1" applyFont="1" applyAlignment="1">
      <alignment horizontal="right" vertical="top"/>
    </xf>
    <xf numFmtId="0" fontId="3" fillId="0" borderId="0" xfId="4"/>
    <xf numFmtId="2" fontId="13" fillId="0" borderId="0" xfId="4" applyNumberFormat="1" applyFont="1" applyAlignment="1">
      <alignment horizontal="left"/>
    </xf>
    <xf numFmtId="2" fontId="12" fillId="0" borderId="0" xfId="4" applyNumberFormat="1" applyFont="1" applyAlignment="1">
      <alignment horizontal="left" vertical="center"/>
    </xf>
    <xf numFmtId="0" fontId="24" fillId="0" borderId="0" xfId="4" applyFont="1" applyAlignment="1">
      <alignment horizontal="left" vertical="center"/>
    </xf>
    <xf numFmtId="2" fontId="7" fillId="0" borderId="0" xfId="4" applyNumberFormat="1" applyFont="1" applyAlignment="1">
      <alignment horizontal="left" vertical="center"/>
    </xf>
    <xf numFmtId="4" fontId="7" fillId="0" borderId="0" xfId="4" applyNumberFormat="1" applyFont="1" applyAlignment="1">
      <alignment horizontal="left" vertical="center"/>
    </xf>
    <xf numFmtId="0" fontId="3" fillId="0" borderId="0" xfId="4" applyAlignment="1">
      <alignment horizontal="left" vertical="center"/>
    </xf>
    <xf numFmtId="0" fontId="3" fillId="0" borderId="0" xfId="4" applyFill="1" applyAlignment="1">
      <alignment horizontal="left" vertical="center"/>
    </xf>
    <xf numFmtId="0" fontId="12" fillId="0" borderId="0" xfId="4" applyFont="1" applyAlignment="1">
      <alignment horizontal="left" vertical="center"/>
    </xf>
    <xf numFmtId="0" fontId="7" fillId="0" borderId="0" xfId="4" applyFont="1" applyAlignment="1">
      <alignment horizontal="left" vertical="center"/>
    </xf>
    <xf numFmtId="0" fontId="14" fillId="0" borderId="0" xfId="4" applyFont="1" applyAlignment="1">
      <alignment horizontal="left" vertical="center"/>
    </xf>
    <xf numFmtId="2" fontId="16" fillId="0" borderId="0" xfId="4" applyNumberFormat="1" applyFont="1" applyAlignment="1">
      <alignment horizontal="left" vertical="center"/>
    </xf>
    <xf numFmtId="0" fontId="15" fillId="0" borderId="0" xfId="4" applyFont="1" applyAlignment="1">
      <alignment horizontal="left" vertical="center"/>
    </xf>
    <xf numFmtId="2" fontId="17" fillId="0" borderId="0" xfId="4" applyNumberFormat="1" applyFont="1" applyAlignment="1">
      <alignment horizontal="left" vertical="center"/>
    </xf>
    <xf numFmtId="0" fontId="18" fillId="0" borderId="0" xfId="4" applyFont="1" applyAlignment="1">
      <alignment horizontal="left" vertical="center"/>
    </xf>
    <xf numFmtId="0" fontId="19" fillId="0" borderId="0" xfId="4" applyFont="1" applyAlignment="1">
      <alignment horizontal="left" vertical="center"/>
    </xf>
    <xf numFmtId="0" fontId="20" fillId="0" borderId="0" xfId="4" applyFont="1" applyAlignment="1">
      <alignment horizontal="left" vertical="center"/>
    </xf>
    <xf numFmtId="2" fontId="13" fillId="0" borderId="0" xfId="4" applyNumberFormat="1" applyFont="1" applyAlignment="1">
      <alignment horizontal="left" vertical="center"/>
    </xf>
    <xf numFmtId="4" fontId="13" fillId="0" borderId="0" xfId="4" applyNumberFormat="1" applyFont="1" applyAlignment="1">
      <alignment horizontal="left" vertical="center"/>
    </xf>
    <xf numFmtId="0" fontId="8" fillId="0" borderId="0" xfId="4" applyFont="1" applyAlignment="1">
      <alignment horizontal="center" vertical="center"/>
    </xf>
    <xf numFmtId="2" fontId="21" fillId="0" borderId="0" xfId="4" applyNumberFormat="1" applyFont="1" applyAlignment="1">
      <alignment horizontal="left" vertical="center"/>
    </xf>
    <xf numFmtId="2" fontId="21" fillId="0" borderId="0" xfId="4" applyNumberFormat="1" applyFont="1" applyAlignment="1">
      <alignment horizontal="left" vertical="top" wrapText="1"/>
    </xf>
    <xf numFmtId="2" fontId="13" fillId="0" borderId="0" xfId="4" applyNumberFormat="1" applyFont="1" applyAlignment="1">
      <alignment horizontal="left" vertical="top" wrapText="1"/>
    </xf>
    <xf numFmtId="2" fontId="22" fillId="0" borderId="0" xfId="4" applyNumberFormat="1" applyFont="1" applyAlignment="1">
      <alignment horizontal="left" vertical="center"/>
    </xf>
    <xf numFmtId="2" fontId="23" fillId="0" borderId="0" xfId="4" applyNumberFormat="1" applyFont="1" applyAlignment="1">
      <alignment horizontal="left" vertical="top"/>
    </xf>
    <xf numFmtId="2" fontId="23" fillId="0" borderId="0" xfId="4" applyNumberFormat="1" applyFont="1" applyAlignment="1">
      <alignment horizontal="left"/>
    </xf>
    <xf numFmtId="0" fontId="19" fillId="0" borderId="0" xfId="4" applyFont="1"/>
    <xf numFmtId="2" fontId="12" fillId="0" borderId="0" xfId="4" applyNumberFormat="1" applyFont="1" applyAlignment="1">
      <alignment horizontal="left" vertical="top"/>
    </xf>
    <xf numFmtId="0" fontId="24" fillId="0" borderId="0" xfId="4" applyFont="1" applyAlignment="1">
      <alignment horizontal="left" vertical="center" indent="1"/>
    </xf>
    <xf numFmtId="0" fontId="24" fillId="0" borderId="0" xfId="4" applyFont="1" applyAlignment="1">
      <alignment horizontal="left" vertical="center" indent="5"/>
    </xf>
    <xf numFmtId="0" fontId="17" fillId="0" borderId="0" xfId="4" applyFont="1" applyAlignment="1">
      <alignment horizontal="left" vertical="center" indent="1"/>
    </xf>
    <xf numFmtId="2" fontId="51" fillId="0" borderId="0" xfId="4" applyNumberFormat="1" applyFont="1" applyAlignment="1">
      <alignment horizontal="left" vertical="top" wrapText="1"/>
    </xf>
    <xf numFmtId="0" fontId="70" fillId="0" borderId="0" xfId="4" applyFont="1" applyAlignment="1">
      <alignment horizontal="center" vertical="top" wrapText="1"/>
    </xf>
    <xf numFmtId="0" fontId="70" fillId="0" borderId="0" xfId="4" applyFont="1" applyFill="1" applyAlignment="1">
      <alignment horizontal="left" vertical="top" wrapText="1"/>
    </xf>
    <xf numFmtId="2" fontId="25" fillId="0" borderId="0" xfId="4" applyNumberFormat="1" applyFont="1" applyAlignment="1">
      <alignment horizontal="left" vertical="top"/>
    </xf>
    <xf numFmtId="4" fontId="25" fillId="0" borderId="0" xfId="4" applyNumberFormat="1" applyFont="1" applyAlignment="1">
      <alignment horizontal="right" vertical="top"/>
    </xf>
    <xf numFmtId="0" fontId="71" fillId="0" borderId="0" xfId="4" applyFont="1" applyAlignment="1"/>
    <xf numFmtId="2" fontId="26" fillId="0" borderId="0" xfId="4" applyNumberFormat="1" applyFont="1" applyFill="1" applyAlignment="1">
      <alignment horizontal="left" vertical="top" wrapText="1"/>
    </xf>
    <xf numFmtId="2" fontId="25" fillId="0" borderId="0" xfId="4" applyNumberFormat="1" applyFont="1" applyAlignment="1">
      <alignment horizontal="left"/>
    </xf>
    <xf numFmtId="2" fontId="26" fillId="0" borderId="0" xfId="4" applyNumberFormat="1" applyFont="1" applyAlignment="1">
      <alignment horizontal="left" vertical="top" wrapText="1"/>
    </xf>
    <xf numFmtId="0" fontId="28" fillId="0" borderId="0" xfId="4" applyFont="1" applyAlignment="1">
      <alignment horizontal="left"/>
    </xf>
    <xf numFmtId="4" fontId="25" fillId="0" borderId="0" xfId="4" applyNumberFormat="1" applyFont="1" applyAlignment="1">
      <alignment horizontal="left" vertical="top"/>
    </xf>
    <xf numFmtId="0" fontId="28" fillId="0" borderId="0" xfId="4" applyFont="1" applyAlignment="1"/>
    <xf numFmtId="0" fontId="28" fillId="0" borderId="0" xfId="4" applyFont="1"/>
    <xf numFmtId="0" fontId="29" fillId="0" borderId="0" xfId="4" applyFont="1"/>
    <xf numFmtId="2" fontId="11" fillId="0" borderId="0" xfId="4" applyNumberFormat="1" applyFont="1" applyAlignment="1">
      <alignment horizontal="left" vertical="top" wrapText="1"/>
    </xf>
    <xf numFmtId="49" fontId="13" fillId="0" borderId="0" xfId="4" applyNumberFormat="1" applyFont="1" applyAlignment="1">
      <alignment horizontal="left" vertical="top"/>
    </xf>
    <xf numFmtId="2" fontId="51" fillId="0" borderId="0" xfId="4" applyNumberFormat="1" applyFont="1" applyAlignment="1">
      <alignment horizontal="left" vertical="top"/>
    </xf>
    <xf numFmtId="0" fontId="51" fillId="0" borderId="0" xfId="4" applyFont="1" applyAlignment="1">
      <alignment wrapText="1"/>
    </xf>
    <xf numFmtId="2" fontId="23" fillId="0" borderId="0" xfId="4" applyNumberFormat="1" applyFont="1" applyFill="1" applyAlignment="1">
      <alignment horizontal="left"/>
    </xf>
    <xf numFmtId="0" fontId="3" fillId="0" borderId="0" xfId="4" applyFont="1"/>
    <xf numFmtId="2" fontId="31" fillId="0" borderId="0" xfId="4" applyNumberFormat="1" applyFont="1" applyAlignment="1">
      <alignment horizontal="left" vertical="top"/>
    </xf>
    <xf numFmtId="2" fontId="23" fillId="0" borderId="0" xfId="4" applyNumberFormat="1" applyFont="1" applyAlignment="1">
      <alignment horizontal="right"/>
    </xf>
    <xf numFmtId="2" fontId="32" fillId="0" borderId="0" xfId="4" applyNumberFormat="1" applyFont="1" applyAlignment="1">
      <alignment horizontal="left"/>
    </xf>
    <xf numFmtId="2" fontId="32" fillId="0" borderId="0" xfId="4" applyNumberFormat="1" applyFont="1" applyAlignment="1">
      <alignment horizontal="left" vertical="top"/>
    </xf>
    <xf numFmtId="0" fontId="33" fillId="0" borderId="0" xfId="4" applyFont="1"/>
    <xf numFmtId="0" fontId="27" fillId="0" borderId="0" xfId="4" applyFont="1"/>
    <xf numFmtId="0" fontId="3" fillId="0" borderId="0" xfId="4" applyAlignment="1">
      <alignment wrapText="1"/>
    </xf>
    <xf numFmtId="0" fontId="18" fillId="0" borderId="0" xfId="4" applyFont="1"/>
    <xf numFmtId="2" fontId="12" fillId="0" borderId="0" xfId="4" applyNumberFormat="1" applyFont="1" applyFill="1" applyAlignment="1">
      <alignment horizontal="left" vertical="top"/>
    </xf>
    <xf numFmtId="4" fontId="12" fillId="0" borderId="0" xfId="4" applyNumberFormat="1" applyFont="1" applyAlignment="1">
      <alignment horizontal="right" vertical="top"/>
    </xf>
    <xf numFmtId="2" fontId="12" fillId="0" borderId="0" xfId="4" applyNumberFormat="1" applyFont="1" applyAlignment="1">
      <alignment horizontal="left"/>
    </xf>
    <xf numFmtId="0" fontId="34" fillId="0" borderId="0" xfId="4" applyFont="1" applyFill="1"/>
    <xf numFmtId="2" fontId="11" fillId="0" borderId="0" xfId="4" applyNumberFormat="1" applyFont="1" applyAlignment="1">
      <alignment horizontal="left"/>
    </xf>
    <xf numFmtId="0" fontId="12" fillId="0" borderId="0" xfId="4" applyFont="1" applyFill="1" applyAlignment="1">
      <alignment horizontal="left" vertical="center"/>
    </xf>
    <xf numFmtId="0" fontId="7" fillId="0" borderId="0" xfId="4" applyFont="1" applyFill="1" applyAlignment="1">
      <alignment horizontal="left" vertical="center"/>
    </xf>
    <xf numFmtId="0" fontId="3" fillId="0" borderId="0" xfId="4" applyFill="1"/>
    <xf numFmtId="2" fontId="12" fillId="0" borderId="0" xfId="4" applyNumberFormat="1" applyFont="1" applyFill="1" applyAlignment="1">
      <alignment horizontal="left"/>
    </xf>
    <xf numFmtId="2" fontId="22" fillId="0" borderId="0" xfId="4" applyNumberFormat="1" applyFont="1" applyFill="1" applyAlignment="1">
      <alignment horizontal="left"/>
    </xf>
    <xf numFmtId="2" fontId="22" fillId="0" borderId="0" xfId="4" applyNumberFormat="1" applyFont="1" applyAlignment="1">
      <alignment horizontal="left"/>
    </xf>
    <xf numFmtId="0" fontId="35" fillId="0" borderId="0" xfId="4" applyFont="1" applyFill="1"/>
    <xf numFmtId="0" fontId="19" fillId="0" borderId="0" xfId="4" applyFont="1" applyFill="1"/>
    <xf numFmtId="2" fontId="12" fillId="0" borderId="0" xfId="4" applyNumberFormat="1" applyFont="1" applyAlignment="1">
      <alignment horizontal="left" vertical="center" wrapText="1"/>
    </xf>
    <xf numFmtId="2" fontId="17" fillId="0" borderId="0" xfId="4" applyNumberFormat="1" applyFont="1" applyFill="1" applyAlignment="1">
      <alignment horizontal="left" vertical="center"/>
    </xf>
    <xf numFmtId="0" fontId="24" fillId="0" borderId="0" xfId="4" applyFont="1" applyAlignment="1">
      <alignment horizontal="center"/>
    </xf>
    <xf numFmtId="0" fontId="24" fillId="0" borderId="0" xfId="4" applyFont="1" applyAlignment="1">
      <alignment horizontal="center" wrapText="1"/>
    </xf>
    <xf numFmtId="0" fontId="3" fillId="0" borderId="0" xfId="4" applyAlignment="1">
      <alignment horizontal="center"/>
    </xf>
    <xf numFmtId="2" fontId="72" fillId="0" borderId="0" xfId="4" applyNumberFormat="1" applyFont="1" applyAlignment="1">
      <alignment horizontal="left"/>
    </xf>
    <xf numFmtId="2" fontId="73" fillId="0" borderId="0" xfId="4" applyNumberFormat="1" applyFont="1" applyBorder="1" applyAlignment="1">
      <alignment horizontal="left" vertical="center"/>
    </xf>
    <xf numFmtId="2" fontId="72" fillId="0" borderId="0" xfId="4" applyNumberFormat="1" applyFont="1" applyBorder="1" applyAlignment="1">
      <alignment horizontal="left" vertical="center"/>
    </xf>
    <xf numFmtId="4" fontId="72" fillId="0" borderId="0" xfId="4" applyNumberFormat="1" applyFont="1" applyBorder="1" applyAlignment="1">
      <alignment horizontal="left" vertical="center"/>
    </xf>
    <xf numFmtId="2" fontId="8" fillId="0" borderId="0" xfId="4" applyNumberFormat="1" applyFont="1" applyBorder="1" applyAlignment="1">
      <alignment horizontal="center" vertical="center"/>
    </xf>
    <xf numFmtId="0" fontId="3" fillId="0" borderId="0" xfId="4" applyBorder="1" applyAlignment="1">
      <alignment horizontal="left" vertical="center"/>
    </xf>
    <xf numFmtId="2" fontId="74" fillId="0" borderId="0" xfId="4" applyNumberFormat="1" applyFont="1" applyBorder="1" applyAlignment="1">
      <alignment horizontal="left" vertical="center"/>
    </xf>
    <xf numFmtId="2" fontId="16" fillId="0" borderId="0" xfId="4" applyNumberFormat="1" applyFont="1" applyBorder="1" applyAlignment="1">
      <alignment horizontal="left" vertical="center"/>
    </xf>
    <xf numFmtId="2" fontId="3" fillId="0" borderId="0" xfId="4" applyNumberFormat="1" applyBorder="1" applyAlignment="1">
      <alignment horizontal="left" vertical="center"/>
    </xf>
    <xf numFmtId="4" fontId="75" fillId="0" borderId="0" xfId="4" applyNumberFormat="1" applyFont="1" applyBorder="1" applyAlignment="1">
      <alignment horizontal="left" vertical="center"/>
    </xf>
    <xf numFmtId="2" fontId="74" fillId="0" borderId="0" xfId="4" applyNumberFormat="1" applyFont="1" applyFill="1" applyBorder="1" applyAlignment="1">
      <alignment horizontal="left" vertical="center"/>
    </xf>
    <xf numFmtId="2" fontId="16" fillId="0" borderId="0" xfId="4" applyNumberFormat="1" applyFont="1" applyFill="1" applyBorder="1" applyAlignment="1">
      <alignment horizontal="left" vertical="center"/>
    </xf>
    <xf numFmtId="2" fontId="3" fillId="0" borderId="0" xfId="4" applyNumberFormat="1" applyFill="1" applyBorder="1" applyAlignment="1">
      <alignment horizontal="left" vertical="center"/>
    </xf>
    <xf numFmtId="2" fontId="45" fillId="0" borderId="0" xfId="4" applyNumberFormat="1" applyFont="1" applyFill="1" applyBorder="1" applyAlignment="1">
      <alignment horizontal="left" vertical="center"/>
    </xf>
    <xf numFmtId="2" fontId="44" fillId="0" borderId="0" xfId="4" applyNumberFormat="1" applyFont="1" applyBorder="1" applyAlignment="1">
      <alignment horizontal="left" vertical="center"/>
    </xf>
    <xf numFmtId="2" fontId="76" fillId="0" borderId="0" xfId="4" applyNumberFormat="1" applyFont="1" applyFill="1" applyBorder="1" applyAlignment="1">
      <alignment horizontal="left" vertical="center"/>
    </xf>
    <xf numFmtId="4" fontId="46" fillId="0" borderId="0" xfId="4" applyNumberFormat="1" applyFont="1" applyFill="1" applyBorder="1" applyAlignment="1">
      <alignment horizontal="left" vertical="center"/>
    </xf>
    <xf numFmtId="2" fontId="43" fillId="0" borderId="0" xfId="4" applyNumberFormat="1" applyFont="1" applyFill="1" applyBorder="1" applyAlignment="1">
      <alignment horizontal="left" vertical="center"/>
    </xf>
    <xf numFmtId="2" fontId="43" fillId="0" borderId="0" xfId="4" applyNumberFormat="1" applyFont="1" applyBorder="1" applyAlignment="1">
      <alignment horizontal="left" vertical="center"/>
    </xf>
    <xf numFmtId="2" fontId="50" fillId="0" borderId="0" xfId="4" applyNumberFormat="1" applyFont="1" applyFill="1" applyBorder="1" applyAlignment="1">
      <alignment horizontal="right" vertical="center"/>
    </xf>
    <xf numFmtId="4" fontId="46" fillId="0" borderId="0" xfId="4" applyNumberFormat="1" applyFont="1" applyFill="1" applyBorder="1" applyAlignment="1">
      <alignment horizontal="right" vertical="center"/>
    </xf>
    <xf numFmtId="2" fontId="45" fillId="0" borderId="0" xfId="4" applyNumberFormat="1" applyFont="1" applyFill="1" applyBorder="1" applyAlignment="1">
      <alignment horizontal="right" vertical="center"/>
    </xf>
    <xf numFmtId="49" fontId="46" fillId="0" borderId="0" xfId="4" applyNumberFormat="1" applyFont="1" applyFill="1" applyBorder="1" applyAlignment="1">
      <alignment horizontal="right" vertical="center"/>
    </xf>
    <xf numFmtId="2" fontId="23" fillId="0" borderId="0" xfId="4" applyNumberFormat="1" applyFont="1" applyFill="1" applyBorder="1" applyAlignment="1">
      <alignment horizontal="right"/>
    </xf>
    <xf numFmtId="2" fontId="23" fillId="0" borderId="0" xfId="4" applyNumberFormat="1" applyFont="1" applyFill="1" applyBorder="1" applyAlignment="1">
      <alignment horizontal="left"/>
    </xf>
    <xf numFmtId="2" fontId="3" fillId="0" borderId="0" xfId="4" applyNumberFormat="1" applyFill="1" applyBorder="1" applyAlignment="1">
      <alignment horizontal="left" vertical="top"/>
    </xf>
    <xf numFmtId="2" fontId="44" fillId="0" borderId="0" xfId="4" applyNumberFormat="1" applyFont="1" applyFill="1" applyBorder="1" applyAlignment="1">
      <alignment horizontal="left" vertical="top"/>
    </xf>
    <xf numFmtId="2" fontId="45" fillId="0" borderId="0" xfId="4" applyNumberFormat="1" applyFont="1" applyFill="1" applyBorder="1" applyAlignment="1">
      <alignment horizontal="right"/>
    </xf>
    <xf numFmtId="4" fontId="77" fillId="0" borderId="0" xfId="4" applyNumberFormat="1" applyFont="1" applyBorder="1"/>
    <xf numFmtId="0" fontId="3" fillId="0" borderId="0" xfId="4" applyBorder="1"/>
    <xf numFmtId="4" fontId="44" fillId="0" borderId="0" xfId="4" applyNumberFormat="1" applyFont="1" applyFill="1" applyBorder="1" applyAlignment="1">
      <alignment horizontal="right" vertical="top"/>
    </xf>
    <xf numFmtId="2" fontId="48" fillId="0" borderId="0" xfId="4" applyNumberFormat="1" applyFont="1" applyFill="1" applyBorder="1" applyAlignment="1">
      <alignment horizontal="left" vertical="center"/>
    </xf>
    <xf numFmtId="2" fontId="43" fillId="0" borderId="0" xfId="4" applyNumberFormat="1" applyFont="1" applyBorder="1" applyAlignment="1">
      <alignment horizontal="left" vertical="top"/>
    </xf>
    <xf numFmtId="2" fontId="44" fillId="0" borderId="0" xfId="4" applyNumberFormat="1" applyFont="1" applyBorder="1" applyAlignment="1">
      <alignment horizontal="left" vertical="top"/>
    </xf>
    <xf numFmtId="2" fontId="45" fillId="0" borderId="0" xfId="4" applyNumberFormat="1" applyFont="1" applyFill="1" applyBorder="1" applyAlignment="1">
      <alignment horizontal="right" vertical="top"/>
    </xf>
    <xf numFmtId="4" fontId="46" fillId="0" borderId="0" xfId="4" applyNumberFormat="1" applyFont="1" applyFill="1" applyBorder="1"/>
    <xf numFmtId="2" fontId="43" fillId="0" borderId="0" xfId="4" applyNumberFormat="1" applyFont="1" applyFill="1" applyBorder="1" applyAlignment="1">
      <alignment horizontal="right" vertical="top"/>
    </xf>
    <xf numFmtId="2" fontId="45" fillId="0" borderId="0" xfId="4" applyNumberFormat="1" applyFont="1" applyFill="1" applyAlignment="1">
      <alignment horizontal="left" vertical="top"/>
    </xf>
    <xf numFmtId="2" fontId="23" fillId="0" borderId="0" xfId="4" applyNumberFormat="1" applyFont="1" applyFill="1" applyAlignment="1">
      <alignment horizontal="left" vertical="top"/>
    </xf>
    <xf numFmtId="2" fontId="44" fillId="0" borderId="0" xfId="4" applyNumberFormat="1" applyFont="1" applyFill="1" applyAlignment="1">
      <alignment horizontal="left" vertical="top"/>
    </xf>
    <xf numFmtId="2" fontId="45" fillId="0" borderId="0" xfId="4" applyNumberFormat="1" applyFont="1" applyFill="1" applyAlignment="1">
      <alignment horizontal="right" vertical="top"/>
    </xf>
    <xf numFmtId="4" fontId="47" fillId="0" borderId="0" xfId="4" applyNumberFormat="1" applyFont="1" applyFill="1" applyAlignment="1">
      <alignment horizontal="right" vertical="top"/>
    </xf>
    <xf numFmtId="2" fontId="44" fillId="0" borderId="0" xfId="4" applyNumberFormat="1" applyFont="1" applyAlignment="1">
      <alignment horizontal="left" vertical="top"/>
    </xf>
    <xf numFmtId="4" fontId="44" fillId="0" borderId="0" xfId="4" applyNumberFormat="1" applyFont="1" applyAlignment="1">
      <alignment horizontal="right" vertical="top"/>
    </xf>
    <xf numFmtId="2" fontId="3" fillId="0" borderId="0" xfId="4" applyNumberFormat="1" applyBorder="1" applyAlignment="1">
      <alignment horizontal="left" vertical="top"/>
    </xf>
    <xf numFmtId="2" fontId="48" fillId="0" borderId="0" xfId="4" applyNumberFormat="1" applyFont="1" applyBorder="1" applyAlignment="1">
      <alignment horizontal="left" vertical="top"/>
    </xf>
    <xf numFmtId="4" fontId="3" fillId="0" borderId="0" xfId="4" applyNumberFormat="1" applyBorder="1" applyAlignment="1">
      <alignment horizontal="right" vertical="top"/>
    </xf>
    <xf numFmtId="2" fontId="43" fillId="0" borderId="0" xfId="4" applyNumberFormat="1" applyFont="1" applyFill="1" applyBorder="1" applyAlignment="1">
      <alignment horizontal="left" vertical="top"/>
    </xf>
    <xf numFmtId="0" fontId="3" fillId="0" borderId="0" xfId="4" applyFill="1" applyBorder="1"/>
    <xf numFmtId="2" fontId="23" fillId="0" borderId="0" xfId="4" applyNumberFormat="1" applyFont="1" applyFill="1" applyBorder="1" applyAlignment="1">
      <alignment horizontal="left" vertical="top"/>
    </xf>
    <xf numFmtId="2" fontId="48" fillId="0" borderId="0" xfId="4" applyNumberFormat="1" applyFont="1" applyFill="1" applyBorder="1" applyAlignment="1">
      <alignment horizontal="left" vertical="top"/>
    </xf>
    <xf numFmtId="2" fontId="51" fillId="0" borderId="0" xfId="4" applyNumberFormat="1" applyFont="1" applyBorder="1" applyAlignment="1">
      <alignment horizontal="left" vertical="top" wrapText="1"/>
    </xf>
    <xf numFmtId="2" fontId="45" fillId="0" borderId="0" xfId="4" applyNumberFormat="1" applyFont="1" applyFill="1" applyBorder="1" applyAlignment="1">
      <alignment horizontal="left" vertical="top"/>
    </xf>
    <xf numFmtId="4" fontId="47" fillId="0" borderId="0" xfId="4" applyNumberFormat="1" applyFont="1" applyFill="1" applyBorder="1" applyAlignment="1">
      <alignment horizontal="right" vertical="top"/>
    </xf>
    <xf numFmtId="2" fontId="23" fillId="0" borderId="0" xfId="4" applyNumberFormat="1" applyFont="1" applyBorder="1" applyAlignment="1">
      <alignment horizontal="left" vertical="top"/>
    </xf>
    <xf numFmtId="2" fontId="51" fillId="0" borderId="0" xfId="4" applyNumberFormat="1" applyFont="1" applyFill="1" applyBorder="1" applyAlignment="1">
      <alignment horizontal="left" vertical="top" wrapText="1"/>
    </xf>
    <xf numFmtId="2" fontId="45" fillId="0" borderId="0" xfId="4" applyNumberFormat="1" applyFont="1" applyBorder="1" applyAlignment="1">
      <alignment horizontal="left" vertical="top"/>
    </xf>
    <xf numFmtId="4" fontId="44" fillId="0" borderId="0" xfId="4" applyNumberFormat="1" applyFont="1" applyBorder="1" applyAlignment="1">
      <alignment horizontal="right" vertical="top"/>
    </xf>
    <xf numFmtId="2" fontId="50" fillId="0" borderId="0" xfId="4" applyNumberFormat="1" applyFont="1" applyFill="1" applyBorder="1" applyAlignment="1">
      <alignment horizontal="right" vertical="top"/>
    </xf>
    <xf numFmtId="2" fontId="43" fillId="0" borderId="0" xfId="4" applyNumberFormat="1" applyFont="1" applyBorder="1" applyAlignment="1">
      <alignment horizontal="left" vertical="top" wrapText="1"/>
    </xf>
    <xf numFmtId="2" fontId="43" fillId="0" borderId="0" xfId="4" applyNumberFormat="1" applyFont="1" applyFill="1" applyAlignment="1">
      <alignment horizontal="left" vertical="top"/>
    </xf>
    <xf numFmtId="2" fontId="43" fillId="0" borderId="0" xfId="4" applyNumberFormat="1" applyFont="1" applyAlignment="1">
      <alignment horizontal="left" vertical="top"/>
    </xf>
    <xf numFmtId="0" fontId="11" fillId="0" borderId="0" xfId="4" applyFont="1" applyBorder="1" applyAlignment="1">
      <alignment wrapText="1"/>
    </xf>
    <xf numFmtId="4" fontId="23" fillId="0" borderId="0" xfId="4" applyNumberFormat="1" applyFont="1" applyFill="1" applyBorder="1" applyAlignment="1">
      <alignment horizontal="right" vertical="top"/>
    </xf>
    <xf numFmtId="0" fontId="14" fillId="0" borderId="0" xfId="4" applyFont="1" applyBorder="1" applyAlignment="1">
      <alignment horizontal="center"/>
    </xf>
    <xf numFmtId="0" fontId="14" fillId="0" borderId="0" xfId="4" applyFont="1" applyBorder="1"/>
    <xf numFmtId="0" fontId="14" fillId="0" borderId="0" xfId="4" applyFont="1" applyFill="1" applyBorder="1"/>
    <xf numFmtId="0" fontId="51" fillId="0" borderId="0" xfId="4" applyFont="1"/>
    <xf numFmtId="0" fontId="14" fillId="0" borderId="0" xfId="4" applyFont="1" applyFill="1" applyAlignment="1">
      <alignment wrapText="1"/>
    </xf>
    <xf numFmtId="0" fontId="19" fillId="0" borderId="0" xfId="4" applyFont="1" applyFill="1" applyAlignment="1">
      <alignment wrapText="1"/>
    </xf>
    <xf numFmtId="0" fontId="74" fillId="0" borderId="0" xfId="4" applyFont="1" applyFill="1" applyAlignment="1">
      <alignment wrapText="1"/>
    </xf>
    <xf numFmtId="0" fontId="3" fillId="0" borderId="0" xfId="4" applyFill="1" applyAlignment="1">
      <alignment horizontal="left" vertical="top" wrapText="1"/>
    </xf>
    <xf numFmtId="4" fontId="77" fillId="0" borderId="0" xfId="4" applyNumberFormat="1" applyFont="1" applyFill="1" applyBorder="1"/>
    <xf numFmtId="0" fontId="3" fillId="0" borderId="0" xfId="4" applyFill="1" applyBorder="1" applyAlignment="1">
      <alignment horizontal="left" vertical="center"/>
    </xf>
    <xf numFmtId="0" fontId="21" fillId="0" borderId="0" xfId="4" applyFont="1" applyFill="1" applyAlignment="1"/>
    <xf numFmtId="0" fontId="12" fillId="0" borderId="0" xfId="4" applyFont="1" applyFill="1" applyAlignment="1">
      <alignment horizontal="left" vertical="top" wrapText="1"/>
    </xf>
    <xf numFmtId="0" fontId="21" fillId="0" borderId="0" xfId="4" applyFont="1" applyFill="1" applyAlignment="1">
      <alignment horizontal="left" vertical="top" wrapText="1"/>
    </xf>
    <xf numFmtId="0" fontId="20" fillId="0" borderId="0" xfId="4" applyFont="1" applyFill="1" applyAlignment="1">
      <alignment horizontal="left" vertical="top" wrapText="1"/>
    </xf>
    <xf numFmtId="0" fontId="14" fillId="0" borderId="0" xfId="4" applyFont="1" applyFill="1" applyAlignment="1">
      <alignment vertical="top" wrapText="1"/>
    </xf>
    <xf numFmtId="0" fontId="14" fillId="0" borderId="0" xfId="4" applyFont="1" applyFill="1" applyAlignment="1">
      <alignment vertical="top"/>
    </xf>
    <xf numFmtId="43" fontId="3" fillId="0" borderId="0" xfId="5" applyFont="1" applyFill="1"/>
    <xf numFmtId="0" fontId="12" fillId="0" borderId="0" xfId="4" applyFont="1" applyFill="1" applyAlignment="1">
      <alignment vertical="top" wrapText="1"/>
    </xf>
    <xf numFmtId="0" fontId="3" fillId="0" borderId="0" xfId="4" applyFill="1" applyAlignment="1">
      <alignment wrapText="1"/>
    </xf>
    <xf numFmtId="0" fontId="18" fillId="0" borderId="0" xfId="4" applyFont="1" applyFill="1"/>
    <xf numFmtId="2" fontId="12" fillId="0" borderId="0" xfId="4" applyNumberFormat="1" applyFont="1" applyFill="1" applyAlignment="1">
      <alignment horizontal="left" vertical="center"/>
    </xf>
    <xf numFmtId="4" fontId="12" fillId="0" borderId="0" xfId="4" applyNumberFormat="1" applyFont="1" applyFill="1" applyAlignment="1">
      <alignment horizontal="right" vertical="top"/>
    </xf>
    <xf numFmtId="2" fontId="11" fillId="0" borderId="0" xfId="4" applyNumberFormat="1" applyFont="1" applyFill="1" applyAlignment="1">
      <alignment horizontal="left"/>
    </xf>
    <xf numFmtId="2" fontId="12" fillId="0" borderId="0" xfId="4" applyNumberFormat="1" applyFont="1" applyFill="1" applyAlignment="1">
      <alignment horizontal="left" vertical="center" wrapText="1"/>
    </xf>
    <xf numFmtId="0" fontId="24" fillId="0" borderId="0" xfId="4" applyFont="1" applyFill="1" applyAlignment="1">
      <alignment horizontal="center"/>
    </xf>
    <xf numFmtId="0" fontId="3" fillId="0" borderId="0" xfId="4" applyFill="1" applyAlignment="1">
      <alignment horizontal="center"/>
    </xf>
    <xf numFmtId="2" fontId="22" fillId="0" borderId="0" xfId="4" applyNumberFormat="1" applyFont="1" applyFill="1" applyAlignment="1">
      <alignment horizontal="left" vertical="top"/>
    </xf>
    <xf numFmtId="2" fontId="38" fillId="0" borderId="0" xfId="4" applyNumberFormat="1" applyFont="1" applyFill="1" applyAlignment="1">
      <alignment horizontal="left"/>
    </xf>
    <xf numFmtId="2" fontId="17" fillId="0" borderId="2" xfId="4" applyNumberFormat="1" applyFont="1" applyFill="1" applyBorder="1" applyAlignment="1">
      <alignment horizontal="left" vertical="center"/>
    </xf>
    <xf numFmtId="2" fontId="38" fillId="0" borderId="2" xfId="4" applyNumberFormat="1" applyFont="1" applyFill="1" applyBorder="1" applyAlignment="1">
      <alignment horizontal="left" vertical="center"/>
    </xf>
    <xf numFmtId="4" fontId="38" fillId="0" borderId="2" xfId="4" applyNumberFormat="1" applyFont="1" applyFill="1" applyBorder="1" applyAlignment="1">
      <alignment horizontal="left" vertical="center"/>
    </xf>
    <xf numFmtId="2" fontId="38" fillId="0" borderId="0" xfId="4" applyNumberFormat="1" applyFont="1" applyFill="1" applyAlignment="1">
      <alignment horizontal="left" vertical="center"/>
    </xf>
    <xf numFmtId="4" fontId="38" fillId="0" borderId="0" xfId="4" applyNumberFormat="1" applyFont="1" applyFill="1" applyAlignment="1">
      <alignment horizontal="left" vertical="center"/>
    </xf>
    <xf numFmtId="2" fontId="14" fillId="0" borderId="0" xfId="4" applyNumberFormat="1" applyFont="1" applyFill="1" applyAlignment="1">
      <alignment horizontal="left" vertical="center"/>
    </xf>
    <xf numFmtId="2" fontId="8" fillId="0" borderId="0" xfId="4" applyNumberFormat="1" applyFont="1" applyFill="1" applyAlignment="1">
      <alignment horizontal="center" vertical="center"/>
    </xf>
    <xf numFmtId="2" fontId="19" fillId="0" borderId="0" xfId="4" applyNumberFormat="1" applyFont="1" applyFill="1" applyAlignment="1">
      <alignment horizontal="left" vertical="center"/>
    </xf>
    <xf numFmtId="2" fontId="39" fillId="0" borderId="0" xfId="4" applyNumberFormat="1" applyFont="1" applyFill="1" applyBorder="1" applyAlignment="1">
      <alignment horizontal="right" vertical="center"/>
    </xf>
    <xf numFmtId="4" fontId="39" fillId="0" borderId="3" xfId="4" applyNumberFormat="1" applyFont="1" applyFill="1" applyBorder="1" applyAlignment="1" applyProtection="1">
      <alignment horizontal="right" vertical="center"/>
    </xf>
    <xf numFmtId="0" fontId="3" fillId="0" borderId="0" xfId="4" applyFont="1" applyFill="1" applyAlignment="1">
      <alignment horizontal="left" vertical="center"/>
    </xf>
    <xf numFmtId="2" fontId="39" fillId="0" borderId="0" xfId="4" applyNumberFormat="1" applyFont="1" applyFill="1" applyAlignment="1">
      <alignment horizontal="left" vertical="center"/>
    </xf>
    <xf numFmtId="4" fontId="12" fillId="0" borderId="4" xfId="4" applyNumberFormat="1" applyFont="1" applyFill="1" applyBorder="1" applyAlignment="1" applyProtection="1">
      <alignment horizontal="right" vertical="center"/>
    </xf>
    <xf numFmtId="2" fontId="14" fillId="0" borderId="0" xfId="4" applyNumberFormat="1" applyFont="1" applyFill="1" applyBorder="1" applyAlignment="1">
      <alignment horizontal="left" vertical="center"/>
    </xf>
    <xf numFmtId="2" fontId="22" fillId="0" borderId="0" xfId="4" applyNumberFormat="1" applyFont="1" applyFill="1" applyBorder="1" applyAlignment="1">
      <alignment horizontal="left" vertical="center"/>
    </xf>
    <xf numFmtId="2" fontId="19" fillId="0" borderId="0" xfId="4" applyNumberFormat="1" applyFont="1" applyFill="1" applyBorder="1" applyAlignment="1">
      <alignment horizontal="left" vertical="center"/>
    </xf>
    <xf numFmtId="2" fontId="40" fillId="0" borderId="0" xfId="4" applyNumberFormat="1" applyFont="1" applyFill="1" applyBorder="1" applyAlignment="1">
      <alignment horizontal="left" vertical="center"/>
    </xf>
    <xf numFmtId="2" fontId="21" fillId="0" borderId="0" xfId="4" applyNumberFormat="1" applyFont="1" applyFill="1" applyBorder="1" applyAlignment="1">
      <alignment horizontal="left" vertical="center"/>
    </xf>
    <xf numFmtId="4" fontId="12" fillId="0" borderId="0" xfId="4" applyNumberFormat="1" applyFont="1" applyFill="1" applyBorder="1" applyAlignment="1" applyProtection="1">
      <alignment horizontal="left" vertical="center"/>
    </xf>
    <xf numFmtId="2" fontId="39" fillId="0" borderId="1" xfId="4" applyNumberFormat="1" applyFont="1" applyFill="1" applyBorder="1" applyAlignment="1">
      <alignment horizontal="left" vertical="center"/>
    </xf>
    <xf numFmtId="2" fontId="22" fillId="0" borderId="1" xfId="4" applyNumberFormat="1" applyFont="1" applyFill="1" applyBorder="1" applyAlignment="1">
      <alignment horizontal="left" vertical="center"/>
    </xf>
    <xf numFmtId="2" fontId="19" fillId="0" borderId="1" xfId="4" applyNumberFormat="1" applyFont="1" applyFill="1" applyBorder="1" applyAlignment="1">
      <alignment horizontal="left" vertical="center"/>
    </xf>
    <xf numFmtId="2" fontId="40" fillId="0" borderId="1" xfId="4" applyNumberFormat="1" applyFont="1" applyFill="1" applyBorder="1" applyAlignment="1">
      <alignment horizontal="left" vertical="center"/>
    </xf>
    <xf numFmtId="2" fontId="21" fillId="0" borderId="1" xfId="4" applyNumberFormat="1" applyFont="1" applyFill="1" applyBorder="1" applyAlignment="1">
      <alignment horizontal="left" vertical="center"/>
    </xf>
    <xf numFmtId="4" fontId="41" fillId="0" borderId="1" xfId="4" applyNumberFormat="1" applyFont="1" applyFill="1" applyBorder="1" applyAlignment="1" applyProtection="1">
      <alignment horizontal="left" vertical="center"/>
    </xf>
    <xf numFmtId="2" fontId="12" fillId="0" borderId="0" xfId="4" applyNumberFormat="1" applyFont="1" applyFill="1" applyBorder="1" applyAlignment="1">
      <alignment horizontal="left" vertical="center"/>
    </xf>
    <xf numFmtId="4" fontId="41" fillId="0" borderId="0" xfId="4" applyNumberFormat="1" applyFont="1" applyFill="1" applyBorder="1" applyAlignment="1" applyProtection="1">
      <alignment horizontal="left" vertical="center"/>
    </xf>
    <xf numFmtId="0" fontId="42" fillId="0" borderId="0" xfId="4" applyFont="1" applyFill="1" applyBorder="1" applyAlignment="1">
      <alignment horizontal="center" vertical="center"/>
    </xf>
    <xf numFmtId="0" fontId="3" fillId="0" borderId="0" xfId="4" applyFill="1" applyBorder="1" applyAlignment="1">
      <alignment horizontal="center" vertical="center"/>
    </xf>
    <xf numFmtId="2" fontId="12" fillId="0" borderId="0" xfId="4" applyNumberFormat="1" applyFont="1" applyFill="1" applyBorder="1" applyAlignment="1">
      <alignment vertical="top"/>
    </xf>
    <xf numFmtId="2" fontId="22" fillId="0" borderId="0" xfId="4" applyNumberFormat="1" applyFont="1" applyFill="1" applyBorder="1" applyAlignment="1">
      <alignment vertical="top"/>
    </xf>
    <xf numFmtId="2" fontId="15" fillId="0" borderId="0" xfId="4" applyNumberFormat="1" applyFont="1" applyFill="1" applyBorder="1" applyAlignment="1">
      <alignment vertical="top"/>
    </xf>
    <xf numFmtId="2" fontId="12" fillId="0" borderId="0" xfId="4" applyNumberFormat="1" applyFont="1" applyFill="1" applyBorder="1" applyAlignment="1">
      <alignment horizontal="right" vertical="top"/>
    </xf>
    <xf numFmtId="4" fontId="15" fillId="0" borderId="0" xfId="4" applyNumberFormat="1" applyFont="1" applyFill="1" applyBorder="1" applyAlignment="1" applyProtection="1">
      <alignment vertical="top"/>
    </xf>
    <xf numFmtId="0" fontId="42" fillId="0" borderId="0" xfId="4" applyFont="1" applyFill="1" applyBorder="1" applyAlignment="1">
      <alignment vertical="top"/>
    </xf>
    <xf numFmtId="2" fontId="20" fillId="0" borderId="0" xfId="4" applyNumberFormat="1" applyFont="1" applyFill="1" applyBorder="1" applyAlignment="1">
      <alignment vertical="top"/>
    </xf>
    <xf numFmtId="164" fontId="20" fillId="0" borderId="5" xfId="4" applyNumberFormat="1" applyFont="1" applyFill="1" applyBorder="1" applyAlignment="1" applyProtection="1">
      <alignment vertical="top"/>
    </xf>
    <xf numFmtId="164" fontId="15" fillId="0" borderId="0" xfId="4" applyNumberFormat="1" applyFont="1" applyFill="1" applyBorder="1" applyAlignment="1" applyProtection="1">
      <alignment vertical="top"/>
    </xf>
    <xf numFmtId="2" fontId="22" fillId="0" borderId="0" xfId="4" applyNumberFormat="1" applyFont="1" applyFill="1" applyBorder="1" applyAlignment="1">
      <alignment horizontal="right"/>
    </xf>
    <xf numFmtId="2" fontId="22" fillId="0" borderId="0" xfId="4" applyNumberFormat="1" applyFont="1" applyFill="1" applyBorder="1" applyAlignment="1">
      <alignment horizontal="left"/>
    </xf>
    <xf numFmtId="2" fontId="19" fillId="0" borderId="0" xfId="4" applyNumberFormat="1" applyFont="1" applyFill="1" applyBorder="1" applyAlignment="1">
      <alignment horizontal="left" vertical="top"/>
    </xf>
    <xf numFmtId="2" fontId="40" fillId="0" borderId="0" xfId="4" applyNumberFormat="1" applyFont="1" applyFill="1" applyBorder="1" applyAlignment="1">
      <alignment horizontal="left" vertical="top"/>
    </xf>
    <xf numFmtId="2" fontId="21" fillId="0" borderId="0" xfId="4" applyNumberFormat="1" applyFont="1" applyFill="1" applyBorder="1" applyAlignment="1">
      <alignment horizontal="right"/>
    </xf>
    <xf numFmtId="4" fontId="41" fillId="0" borderId="0" xfId="4" applyNumberFormat="1" applyFont="1" applyFill="1" applyBorder="1"/>
    <xf numFmtId="4" fontId="40" fillId="0" borderId="0" xfId="4" applyNumberFormat="1" applyFont="1" applyFill="1" applyBorder="1" applyAlignment="1">
      <alignment horizontal="right" vertical="top"/>
    </xf>
    <xf numFmtId="0" fontId="19" fillId="0" borderId="1" xfId="4" applyFont="1" applyFill="1" applyBorder="1"/>
    <xf numFmtId="2" fontId="40" fillId="0" borderId="1" xfId="4" applyNumberFormat="1" applyFont="1" applyFill="1" applyBorder="1" applyAlignment="1">
      <alignment horizontal="left" vertical="top"/>
    </xf>
    <xf numFmtId="4" fontId="40" fillId="0" borderId="1" xfId="4" applyNumberFormat="1" applyFont="1" applyFill="1" applyBorder="1" applyAlignment="1">
      <alignment horizontal="right" vertical="top"/>
    </xf>
    <xf numFmtId="2" fontId="12" fillId="0" borderId="0" xfId="4" applyNumberFormat="1" applyFont="1" applyFill="1" applyBorder="1" applyAlignment="1">
      <alignment horizontal="left" vertical="top"/>
    </xf>
    <xf numFmtId="2" fontId="21" fillId="0" borderId="0" xfId="4" applyNumberFormat="1" applyFont="1" applyFill="1" applyBorder="1" applyAlignment="1">
      <alignment horizontal="right" vertical="top"/>
    </xf>
    <xf numFmtId="4" fontId="44" fillId="0" borderId="0" xfId="4" applyNumberFormat="1" applyFont="1" applyFill="1" applyAlignment="1">
      <alignment horizontal="right" vertical="top"/>
    </xf>
    <xf numFmtId="4" fontId="3" fillId="0" borderId="0" xfId="4" applyNumberFormat="1" applyFill="1" applyBorder="1" applyAlignment="1">
      <alignment horizontal="right" vertical="top"/>
    </xf>
    <xf numFmtId="4" fontId="49" fillId="0" borderId="0" xfId="3" applyNumberFormat="1" applyFill="1" applyBorder="1" applyAlignment="1" applyProtection="1">
      <alignment horizontal="right" vertical="top"/>
    </xf>
    <xf numFmtId="2" fontId="43" fillId="0" borderId="0" xfId="4" applyNumberFormat="1" applyFont="1" applyFill="1" applyBorder="1" applyAlignment="1">
      <alignment horizontal="left" vertical="top" wrapText="1"/>
    </xf>
    <xf numFmtId="0" fontId="11" fillId="0" borderId="0" xfId="4" applyFont="1" applyFill="1" applyBorder="1" applyAlignment="1">
      <alignment wrapText="1"/>
    </xf>
    <xf numFmtId="0" fontId="14" fillId="0" borderId="0" xfId="4" applyFont="1" applyFill="1" applyBorder="1" applyAlignment="1">
      <alignment horizontal="center"/>
    </xf>
    <xf numFmtId="0" fontId="51" fillId="0" borderId="0" xfId="4" applyFont="1" applyFill="1"/>
    <xf numFmtId="0" fontId="51" fillId="0" borderId="0" xfId="4" applyFont="1" applyFill="1" applyAlignment="1">
      <alignment wrapText="1"/>
    </xf>
    <xf numFmtId="2" fontId="13" fillId="0" borderId="0" xfId="4" applyNumberFormat="1" applyFont="1" applyFill="1" applyAlignment="1">
      <alignment horizontal="left" vertical="top"/>
    </xf>
    <xf numFmtId="4" fontId="13" fillId="0" borderId="0" xfId="4" applyNumberFormat="1" applyFont="1" applyFill="1" applyAlignment="1">
      <alignment horizontal="right" vertical="top"/>
    </xf>
    <xf numFmtId="4" fontId="38" fillId="0" borderId="0" xfId="4" applyNumberFormat="1" applyFont="1" applyFill="1" applyAlignment="1">
      <alignment horizontal="right"/>
    </xf>
    <xf numFmtId="2" fontId="19" fillId="0" borderId="0" xfId="4" applyNumberFormat="1" applyFont="1" applyFill="1" applyAlignment="1">
      <alignment horizontal="left" vertical="top"/>
    </xf>
    <xf numFmtId="4" fontId="19" fillId="0" borderId="0" xfId="4" applyNumberFormat="1" applyFont="1" applyFill="1" applyAlignment="1">
      <alignment horizontal="right" vertical="top"/>
    </xf>
    <xf numFmtId="2" fontId="14" fillId="0" borderId="2" xfId="4" applyNumberFormat="1" applyFont="1" applyFill="1" applyBorder="1" applyAlignment="1">
      <alignment horizontal="right" vertical="top"/>
    </xf>
    <xf numFmtId="2" fontId="22" fillId="0" borderId="2" xfId="4" applyNumberFormat="1" applyFont="1" applyFill="1" applyBorder="1" applyAlignment="1">
      <alignment horizontal="left"/>
    </xf>
    <xf numFmtId="2" fontId="19" fillId="0" borderId="2" xfId="4" applyNumberFormat="1" applyFont="1" applyFill="1" applyBorder="1" applyAlignment="1">
      <alignment horizontal="left" vertical="top"/>
    </xf>
    <xf numFmtId="2" fontId="21" fillId="0" borderId="2" xfId="4" applyNumberFormat="1" applyFont="1" applyFill="1" applyBorder="1" applyAlignment="1">
      <alignment horizontal="right" vertical="top"/>
    </xf>
    <xf numFmtId="4" fontId="19" fillId="0" borderId="2" xfId="4" applyNumberFormat="1" applyFont="1" applyFill="1" applyBorder="1" applyAlignment="1">
      <alignment horizontal="right" vertical="top"/>
    </xf>
    <xf numFmtId="2" fontId="14" fillId="0" borderId="0" xfId="4" applyNumberFormat="1" applyFont="1" applyFill="1" applyBorder="1" applyAlignment="1">
      <alignment horizontal="right" vertical="top"/>
    </xf>
    <xf numFmtId="2" fontId="22" fillId="0" borderId="0" xfId="4" applyNumberFormat="1" applyFont="1" applyFill="1" applyBorder="1" applyAlignment="1">
      <alignment horizontal="left" vertical="top"/>
    </xf>
    <xf numFmtId="4" fontId="19" fillId="0" borderId="6" xfId="4" applyNumberFormat="1" applyFont="1" applyFill="1" applyBorder="1" applyAlignment="1">
      <alignment horizontal="right" vertical="top"/>
    </xf>
    <xf numFmtId="2" fontId="20" fillId="0" borderId="0" xfId="4" applyNumberFormat="1" applyFont="1" applyFill="1" applyBorder="1" applyAlignment="1">
      <alignment horizontal="left" vertical="top"/>
    </xf>
    <xf numFmtId="2" fontId="21" fillId="0" borderId="0" xfId="4" applyNumberFormat="1" applyFont="1" applyFill="1" applyAlignment="1">
      <alignment horizontal="right" vertical="top"/>
    </xf>
    <xf numFmtId="4" fontId="41" fillId="0" borderId="11" xfId="4" applyNumberFormat="1" applyFont="1" applyFill="1" applyBorder="1" applyProtection="1"/>
    <xf numFmtId="2" fontId="40" fillId="0" borderId="0" xfId="4" applyNumberFormat="1" applyFont="1" applyFill="1" applyAlignment="1">
      <alignment horizontal="left" vertical="top"/>
    </xf>
    <xf numFmtId="2" fontId="21" fillId="0" borderId="0" xfId="4" applyNumberFormat="1" applyFont="1" applyFill="1" applyAlignment="1">
      <alignment horizontal="right"/>
    </xf>
    <xf numFmtId="4" fontId="41" fillId="0" borderId="7" xfId="4" applyNumberFormat="1" applyFont="1" applyFill="1" applyBorder="1" applyProtection="1"/>
    <xf numFmtId="4" fontId="40" fillId="0" borderId="0" xfId="4" applyNumberFormat="1" applyFont="1" applyFill="1" applyAlignment="1" applyProtection="1">
      <alignment horizontal="right" vertical="top"/>
    </xf>
    <xf numFmtId="2" fontId="40" fillId="0" borderId="2" xfId="4" applyNumberFormat="1" applyFont="1" applyFill="1" applyBorder="1" applyAlignment="1">
      <alignment horizontal="left" vertical="top"/>
    </xf>
    <xf numFmtId="4" fontId="40" fillId="0" borderId="2" xfId="4" applyNumberFormat="1" applyFont="1" applyFill="1" applyBorder="1" applyAlignment="1" applyProtection="1">
      <alignment horizontal="right" vertical="top"/>
    </xf>
    <xf numFmtId="2" fontId="8" fillId="0" borderId="0" xfId="4" applyNumberFormat="1" applyFont="1" applyFill="1" applyBorder="1" applyAlignment="1">
      <alignment horizontal="center" vertical="center"/>
    </xf>
    <xf numFmtId="4" fontId="40" fillId="0" borderId="8" xfId="4" applyNumberFormat="1" applyFont="1" applyFill="1" applyBorder="1" applyAlignment="1" applyProtection="1">
      <alignment horizontal="right" vertical="top"/>
    </xf>
    <xf numFmtId="4" fontId="51" fillId="0" borderId="11" xfId="4" applyNumberFormat="1" applyFont="1" applyFill="1" applyBorder="1" applyProtection="1"/>
    <xf numFmtId="2" fontId="22" fillId="0" borderId="0" xfId="4" applyNumberFormat="1" applyFont="1" applyFill="1" applyAlignment="1">
      <alignment horizontal="right"/>
    </xf>
    <xf numFmtId="4" fontId="41" fillId="0" borderId="0" xfId="4" applyNumberFormat="1" applyFont="1" applyFill="1" applyBorder="1" applyProtection="1"/>
    <xf numFmtId="2" fontId="21" fillId="0" borderId="0" xfId="4" applyNumberFormat="1" applyFont="1" applyFill="1" applyAlignment="1">
      <alignment horizontal="left" vertical="top"/>
    </xf>
    <xf numFmtId="4" fontId="51" fillId="0" borderId="0" xfId="4" applyNumberFormat="1" applyFont="1" applyFill="1" applyAlignment="1" applyProtection="1">
      <alignment horizontal="right" vertical="top"/>
    </xf>
    <xf numFmtId="2" fontId="39" fillId="0" borderId="9" xfId="4" applyNumberFormat="1" applyFont="1" applyFill="1" applyBorder="1" applyAlignment="1">
      <alignment horizontal="right" vertical="top"/>
    </xf>
    <xf numFmtId="2" fontId="22" fillId="0" borderId="10" xfId="4" applyNumberFormat="1" applyFont="1" applyFill="1" applyBorder="1" applyAlignment="1">
      <alignment horizontal="left" vertical="top"/>
    </xf>
    <xf numFmtId="2" fontId="40" fillId="0" borderId="10" xfId="4" applyNumberFormat="1" applyFont="1" applyFill="1" applyBorder="1" applyAlignment="1">
      <alignment horizontal="left" vertical="top"/>
    </xf>
    <xf numFmtId="2" fontId="39" fillId="0" borderId="10" xfId="4" applyNumberFormat="1" applyFont="1" applyFill="1" applyBorder="1" applyAlignment="1">
      <alignment horizontal="right" vertical="top"/>
    </xf>
    <xf numFmtId="4" fontId="51" fillId="0" borderId="0" xfId="4" applyNumberFormat="1" applyFont="1" applyFill="1" applyAlignment="1">
      <alignment horizontal="right" vertical="top"/>
    </xf>
    <xf numFmtId="0" fontId="21" fillId="0" borderId="0" xfId="4" applyFont="1" applyFill="1" applyBorder="1" applyAlignment="1">
      <alignment vertical="top"/>
    </xf>
    <xf numFmtId="4" fontId="51" fillId="0" borderId="0" xfId="4" applyNumberFormat="1" applyFont="1" applyFill="1" applyBorder="1"/>
    <xf numFmtId="0" fontId="27" fillId="0" borderId="0" xfId="4" applyFont="1" applyFill="1" applyBorder="1"/>
    <xf numFmtId="4" fontId="52" fillId="0" borderId="0" xfId="4" applyNumberFormat="1" applyFont="1" applyFill="1" applyBorder="1"/>
    <xf numFmtId="2" fontId="51" fillId="0" borderId="0" xfId="4" applyNumberFormat="1" applyFont="1" applyFill="1" applyAlignment="1">
      <alignment horizontal="left" vertical="top" wrapText="1"/>
    </xf>
    <xf numFmtId="0" fontId="14" fillId="0" borderId="0" xfId="4" applyFont="1" applyFill="1" applyBorder="1" applyAlignment="1">
      <alignment wrapText="1"/>
    </xf>
    <xf numFmtId="0" fontId="11" fillId="0" borderId="0" xfId="4" applyFont="1" applyFill="1" applyAlignment="1">
      <alignment wrapText="1"/>
    </xf>
    <xf numFmtId="2" fontId="13" fillId="3" borderId="0" xfId="4" applyNumberFormat="1" applyFont="1" applyFill="1" applyAlignment="1">
      <alignment horizontal="left" vertical="top"/>
    </xf>
    <xf numFmtId="4" fontId="13" fillId="3" borderId="0" xfId="4" applyNumberFormat="1" applyFont="1" applyFill="1" applyAlignment="1">
      <alignment horizontal="right" vertical="top"/>
    </xf>
    <xf numFmtId="0" fontId="78" fillId="3" borderId="0" xfId="4" applyFont="1" applyFill="1"/>
    <xf numFmtId="0" fontId="79" fillId="3" borderId="0" xfId="4" applyFont="1" applyFill="1"/>
    <xf numFmtId="2" fontId="12" fillId="3" borderId="0" xfId="4" applyNumberFormat="1" applyFont="1" applyFill="1" applyAlignment="1">
      <alignment horizontal="left" vertical="top"/>
    </xf>
    <xf numFmtId="4" fontId="12" fillId="3" borderId="0" xfId="4" applyNumberFormat="1" applyFont="1" applyFill="1" applyAlignment="1">
      <alignment horizontal="right" vertical="top"/>
    </xf>
    <xf numFmtId="0" fontId="39" fillId="3" borderId="0" xfId="4" applyFont="1" applyFill="1"/>
    <xf numFmtId="2" fontId="7" fillId="3" borderId="0" xfId="4" applyNumberFormat="1" applyFont="1" applyFill="1" applyAlignment="1">
      <alignment horizontal="left" vertical="top"/>
    </xf>
    <xf numFmtId="0" fontId="80" fillId="3" borderId="0" xfId="4" applyFont="1" applyFill="1"/>
    <xf numFmtId="2" fontId="12" fillId="3" borderId="0" xfId="4" applyNumberFormat="1" applyFont="1" applyFill="1" applyAlignment="1">
      <alignment vertical="top" wrapText="1"/>
    </xf>
    <xf numFmtId="0" fontId="21" fillId="3" borderId="0" xfId="4" applyFont="1" applyFill="1" applyAlignment="1">
      <alignment vertical="top" wrapText="1"/>
    </xf>
    <xf numFmtId="0" fontId="78" fillId="3" borderId="0" xfId="4" applyFont="1" applyFill="1" applyAlignment="1">
      <alignment vertical="top" wrapText="1"/>
    </xf>
    <xf numFmtId="2" fontId="22" fillId="3" borderId="0" xfId="4" applyNumberFormat="1" applyFont="1" applyFill="1" applyAlignment="1">
      <alignment vertical="top" wrapText="1"/>
    </xf>
    <xf numFmtId="0" fontId="39" fillId="3" borderId="0" xfId="4" applyFont="1" applyFill="1" applyAlignment="1">
      <alignment vertical="top" wrapText="1"/>
    </xf>
    <xf numFmtId="2" fontId="7" fillId="0" borderId="0" xfId="4" applyNumberFormat="1" applyFont="1" applyAlignment="1">
      <alignment horizontal="left" vertical="top"/>
    </xf>
    <xf numFmtId="2" fontId="7" fillId="0" borderId="0" xfId="4" applyNumberFormat="1" applyFont="1" applyAlignment="1">
      <alignment horizontal="left"/>
    </xf>
    <xf numFmtId="4" fontId="7" fillId="0" borderId="0" xfId="4" applyNumberFormat="1" applyFont="1" applyAlignment="1">
      <alignment horizontal="right" vertical="top"/>
    </xf>
    <xf numFmtId="2" fontId="13" fillId="3" borderId="0" xfId="4" applyNumberFormat="1" applyFont="1" applyFill="1" applyAlignment="1">
      <alignment horizontal="left"/>
    </xf>
    <xf numFmtId="0" fontId="82" fillId="3" borderId="0" xfId="4" applyFont="1" applyFill="1"/>
    <xf numFmtId="0" fontId="51" fillId="3" borderId="0" xfId="4" applyFont="1" applyFill="1" applyAlignment="1">
      <alignment wrapText="1"/>
    </xf>
    <xf numFmtId="2" fontId="51" fillId="3" borderId="0" xfId="4" applyNumberFormat="1" applyFont="1" applyFill="1" applyAlignment="1">
      <alignment horizontal="left" wrapText="1"/>
    </xf>
    <xf numFmtId="2" fontId="13" fillId="3" borderId="0" xfId="4" applyNumberFormat="1" applyFont="1" applyFill="1" applyAlignment="1">
      <alignment horizontal="left" wrapText="1"/>
    </xf>
    <xf numFmtId="49" fontId="13" fillId="3" borderId="0" xfId="4" applyNumberFormat="1" applyFont="1" applyFill="1" applyAlignment="1">
      <alignment horizontal="left" vertical="top"/>
    </xf>
    <xf numFmtId="2" fontId="23" fillId="3" borderId="0" xfId="4" applyNumberFormat="1" applyFont="1" applyFill="1" applyAlignment="1">
      <alignment horizontal="left" vertical="top"/>
    </xf>
    <xf numFmtId="2" fontId="23" fillId="3" borderId="0" xfId="4" applyNumberFormat="1" applyFont="1" applyFill="1" applyAlignment="1">
      <alignment horizontal="left"/>
    </xf>
    <xf numFmtId="0" fontId="11" fillId="3" borderId="0" xfId="4" applyFont="1" applyFill="1" applyAlignment="1">
      <alignment wrapText="1"/>
    </xf>
    <xf numFmtId="0" fontId="82" fillId="3" borderId="0" xfId="4" applyFont="1" applyFill="1" applyAlignment="1">
      <alignment horizontal="left" indent="1"/>
    </xf>
    <xf numFmtId="0" fontId="82" fillId="3" borderId="0" xfId="4" applyFont="1" applyFill="1" applyAlignment="1">
      <alignment horizontal="left" indent="5"/>
    </xf>
    <xf numFmtId="0" fontId="76" fillId="3" borderId="0" xfId="4" applyFont="1" applyFill="1" applyAlignment="1">
      <alignment horizontal="left" indent="11"/>
    </xf>
    <xf numFmtId="0" fontId="39" fillId="3" borderId="0" xfId="4" applyFont="1" applyFill="1" applyAlignment="1">
      <alignment horizontal="left" indent="15"/>
    </xf>
    <xf numFmtId="0" fontId="83" fillId="3" borderId="0" xfId="4" applyFont="1" applyFill="1"/>
    <xf numFmtId="0" fontId="84" fillId="3" borderId="0" xfId="4" applyFont="1" applyFill="1"/>
    <xf numFmtId="0" fontId="21" fillId="3" borderId="0" xfId="4" applyFont="1" applyFill="1"/>
    <xf numFmtId="0" fontId="21" fillId="0" borderId="0" xfId="4" applyFont="1" applyFill="1"/>
    <xf numFmtId="0" fontId="16" fillId="3" borderId="0" xfId="4" applyFont="1" applyFill="1" applyAlignment="1">
      <alignment horizontal="left"/>
    </xf>
    <xf numFmtId="4" fontId="13" fillId="3" borderId="0" xfId="4" applyNumberFormat="1" applyFont="1" applyFill="1" applyAlignment="1">
      <alignment horizontal="left" vertical="top"/>
    </xf>
    <xf numFmtId="0" fontId="16" fillId="3" borderId="0" xfId="4" applyFont="1" applyFill="1" applyAlignment="1"/>
    <xf numFmtId="0" fontId="16" fillId="3" borderId="0" xfId="4" applyFont="1" applyFill="1"/>
    <xf numFmtId="0" fontId="7" fillId="3" borderId="0" xfId="4" applyFont="1" applyFill="1"/>
    <xf numFmtId="2" fontId="31" fillId="3" borderId="0" xfId="4" applyNumberFormat="1" applyFont="1" applyFill="1" applyAlignment="1">
      <alignment horizontal="left" vertical="top"/>
    </xf>
    <xf numFmtId="2" fontId="23" fillId="3" borderId="0" xfId="4" applyNumberFormat="1" applyFont="1" applyFill="1" applyAlignment="1">
      <alignment horizontal="right"/>
    </xf>
    <xf numFmtId="0" fontId="78" fillId="3" borderId="0" xfId="4" applyFont="1" applyFill="1" applyAlignment="1">
      <alignment wrapText="1"/>
    </xf>
    <xf numFmtId="0" fontId="8" fillId="3" borderId="0" xfId="4" applyFont="1" applyFill="1" applyAlignment="1">
      <alignment horizontal="center" vertical="center"/>
    </xf>
    <xf numFmtId="2" fontId="11" fillId="3" borderId="0" xfId="4" applyNumberFormat="1" applyFont="1" applyFill="1" applyAlignment="1">
      <alignment horizontal="left" wrapText="1"/>
    </xf>
    <xf numFmtId="2" fontId="51" fillId="3" borderId="0" xfId="4" applyNumberFormat="1" applyFont="1" applyFill="1" applyAlignment="1">
      <alignment horizontal="left"/>
    </xf>
    <xf numFmtId="0" fontId="46" fillId="0" borderId="0" xfId="4" applyFont="1" applyFill="1" applyBorder="1" applyAlignment="1">
      <alignment horizontal="center"/>
    </xf>
    <xf numFmtId="0" fontId="86" fillId="0" borderId="0" xfId="4" applyFont="1" applyFill="1" applyAlignment="1">
      <alignment horizontal="left"/>
    </xf>
    <xf numFmtId="4" fontId="18" fillId="0" borderId="0" xfId="4" applyNumberFormat="1" applyFont="1" applyFill="1"/>
    <xf numFmtId="0" fontId="11" fillId="0" borderId="11" xfId="4" applyFont="1" applyFill="1" applyBorder="1" applyAlignment="1">
      <alignment horizontal="center" vertical="top" wrapText="1"/>
    </xf>
    <xf numFmtId="1" fontId="11" fillId="0" borderId="11" xfId="4" applyNumberFormat="1" applyFont="1" applyFill="1" applyBorder="1" applyAlignment="1">
      <alignment horizontal="center" vertical="top" wrapText="1"/>
    </xf>
    <xf numFmtId="0" fontId="88" fillId="0" borderId="0" xfId="4" applyFont="1" applyFill="1" applyBorder="1" applyAlignment="1">
      <alignment horizontal="center" vertical="top" wrapText="1"/>
    </xf>
    <xf numFmtId="0" fontId="11" fillId="0" borderId="0" xfId="4" applyFont="1" applyFill="1" applyBorder="1" applyAlignment="1">
      <alignment horizontal="center" vertical="top" wrapText="1"/>
    </xf>
    <xf numFmtId="1" fontId="11" fillId="0" borderId="0" xfId="4" applyNumberFormat="1" applyFont="1" applyFill="1" applyBorder="1" applyAlignment="1">
      <alignment horizontal="center" vertical="top" wrapText="1"/>
    </xf>
    <xf numFmtId="0" fontId="36" fillId="0" borderId="0" xfId="4" applyFont="1" applyFill="1" applyAlignment="1">
      <alignment horizontal="right"/>
    </xf>
    <xf numFmtId="0" fontId="38" fillId="0" borderId="0" xfId="4" applyFont="1" applyFill="1"/>
    <xf numFmtId="0" fontId="21" fillId="0" borderId="0" xfId="4" applyFont="1" applyFill="1" applyAlignment="1">
      <alignment horizontal="right"/>
    </xf>
    <xf numFmtId="1" fontId="11" fillId="0" borderId="0" xfId="4" applyNumberFormat="1" applyFont="1" applyFill="1"/>
    <xf numFmtId="4" fontId="21" fillId="0" borderId="0" xfId="4" applyNumberFormat="1" applyFont="1" applyFill="1"/>
    <xf numFmtId="0" fontId="39" fillId="0" borderId="2" xfId="4" applyFont="1" applyFill="1" applyBorder="1" applyAlignment="1"/>
    <xf numFmtId="0" fontId="76" fillId="0" borderId="0" xfId="4" applyFont="1" applyFill="1" applyBorder="1" applyAlignment="1">
      <alignment horizontal="left"/>
    </xf>
    <xf numFmtId="0" fontId="11" fillId="0" borderId="0" xfId="4" applyFont="1" applyFill="1"/>
    <xf numFmtId="0" fontId="11" fillId="0" borderId="0" xfId="4" applyFont="1" applyFill="1" applyAlignment="1">
      <alignment horizontal="justify" vertical="top"/>
    </xf>
    <xf numFmtId="0" fontId="11" fillId="0" borderId="0" xfId="4" applyFont="1" applyFill="1" applyAlignment="1">
      <alignment horizontal="right"/>
    </xf>
    <xf numFmtId="1" fontId="11" fillId="0" borderId="0" xfId="4" applyNumberFormat="1" applyFont="1" applyFill="1" applyAlignment="1">
      <alignment horizontal="right"/>
    </xf>
    <xf numFmtId="0" fontId="11" fillId="0" borderId="0" xfId="4" applyFont="1" applyFill="1" applyAlignment="1">
      <alignment horizontal="right" vertical="top"/>
    </xf>
    <xf numFmtId="4" fontId="11" fillId="0" borderId="0" xfId="4" applyNumberFormat="1" applyFont="1" applyFill="1" applyAlignment="1">
      <alignment horizontal="right" vertical="top"/>
    </xf>
    <xf numFmtId="4" fontId="89" fillId="0" borderId="0" xfId="4" applyNumberFormat="1" applyFont="1" applyFill="1" applyAlignment="1">
      <alignment horizontal="right" vertical="top"/>
    </xf>
    <xf numFmtId="0" fontId="51" fillId="0" borderId="0" xfId="4" applyFont="1" applyFill="1" applyAlignment="1">
      <alignment vertical="top"/>
    </xf>
    <xf numFmtId="0" fontId="90" fillId="0" borderId="0" xfId="4" applyFont="1" applyFill="1" applyAlignment="1">
      <alignment horizontal="justify" vertical="top"/>
    </xf>
    <xf numFmtId="0" fontId="90" fillId="0" borderId="0" xfId="4" applyFont="1" applyFill="1" applyAlignment="1">
      <alignment horizontal="right"/>
    </xf>
    <xf numFmtId="1" fontId="90" fillId="0" borderId="0" xfId="4" applyNumberFormat="1" applyFont="1" applyFill="1" applyAlignment="1">
      <alignment horizontal="right"/>
    </xf>
    <xf numFmtId="0" fontId="90" fillId="0" borderId="0" xfId="4" applyFont="1" applyFill="1" applyAlignment="1"/>
    <xf numFmtId="4" fontId="90" fillId="0" borderId="0" xfId="4" applyNumberFormat="1" applyFont="1" applyFill="1" applyAlignment="1"/>
    <xf numFmtId="4" fontId="91" fillId="0" borderId="0" xfId="4" applyNumberFormat="1" applyFont="1" applyFill="1" applyAlignment="1"/>
    <xf numFmtId="0" fontId="11" fillId="0" borderId="0" xfId="4" applyFont="1" applyFill="1" applyAlignment="1">
      <alignment horizontal="left" vertical="top" wrapText="1"/>
    </xf>
    <xf numFmtId="0" fontId="11" fillId="0" borderId="0" xfId="4" applyFont="1" applyFill="1" applyAlignment="1">
      <alignment horizontal="left" vertical="top"/>
    </xf>
    <xf numFmtId="1" fontId="11" fillId="0" borderId="0" xfId="4" applyNumberFormat="1" applyFont="1" applyFill="1" applyAlignment="1">
      <alignment horizontal="left" vertical="top"/>
    </xf>
    <xf numFmtId="1" fontId="21" fillId="0" borderId="0" xfId="4" applyNumberFormat="1" applyFont="1" applyFill="1" applyAlignment="1">
      <alignment horizontal="left" vertical="top" wrapText="1"/>
    </xf>
    <xf numFmtId="0" fontId="51" fillId="0" borderId="0" xfId="4" applyFont="1" applyFill="1" applyAlignment="1">
      <alignment horizontal="left" vertical="top"/>
    </xf>
    <xf numFmtId="0" fontId="11" fillId="0" borderId="0" xfId="4" applyFont="1" applyFill="1" applyAlignment="1" applyProtection="1">
      <alignment horizontal="left" vertical="top"/>
      <protection locked="0"/>
    </xf>
    <xf numFmtId="0" fontId="87" fillId="0" borderId="0" xfId="4" applyFont="1" applyFill="1"/>
    <xf numFmtId="0" fontId="51" fillId="0" borderId="0" xfId="4" applyFont="1" applyFill="1" applyAlignment="1">
      <alignment horizontal="left"/>
    </xf>
    <xf numFmtId="0" fontId="11" fillId="0" borderId="0" xfId="4" applyFont="1" applyFill="1" applyAlignment="1">
      <alignment horizontal="right" wrapText="1"/>
    </xf>
    <xf numFmtId="4" fontId="11" fillId="0" borderId="0" xfId="4" applyNumberFormat="1" applyFont="1" applyFill="1" applyProtection="1">
      <protection locked="0"/>
    </xf>
    <xf numFmtId="4" fontId="11" fillId="0" borderId="0" xfId="4" applyNumberFormat="1" applyFont="1" applyFill="1"/>
    <xf numFmtId="4" fontId="86" fillId="0" borderId="0" xfId="4" applyNumberFormat="1" applyFont="1" applyFill="1"/>
    <xf numFmtId="0" fontId="11" fillId="0" borderId="0" xfId="4" applyFont="1" applyFill="1" applyAlignment="1">
      <alignment horizontal="justify" vertical="top" wrapText="1"/>
    </xf>
    <xf numFmtId="2" fontId="11" fillId="0" borderId="0" xfId="4" applyNumberFormat="1" applyFont="1" applyFill="1" applyAlignment="1">
      <alignment horizontal="left" vertical="top" wrapText="1"/>
    </xf>
    <xf numFmtId="4" fontId="11" fillId="0" borderId="0" xfId="4" applyNumberFormat="1" applyFont="1" applyFill="1" applyAlignment="1" applyProtection="1">
      <alignment horizontal="right"/>
      <protection locked="0"/>
    </xf>
    <xf numFmtId="4" fontId="11" fillId="0" borderId="0" xfId="4" applyNumberFormat="1" applyFont="1" applyFill="1" applyAlignment="1">
      <alignment horizontal="right"/>
    </xf>
    <xf numFmtId="2" fontId="11" fillId="0" borderId="0" xfId="4" applyNumberFormat="1" applyFont="1" applyFill="1" applyAlignment="1">
      <alignment horizontal="right" vertical="top"/>
    </xf>
    <xf numFmtId="2" fontId="11" fillId="0" borderId="0" xfId="4" applyNumberFormat="1" applyFont="1" applyFill="1" applyAlignment="1">
      <alignment horizontal="right"/>
    </xf>
    <xf numFmtId="4" fontId="92" fillId="0" borderId="0" xfId="4" applyNumberFormat="1" applyFont="1" applyFill="1" applyAlignment="1" applyProtection="1">
      <alignment horizontal="right"/>
    </xf>
    <xf numFmtId="4" fontId="11" fillId="0" borderId="0" xfId="4" applyNumberFormat="1" applyFont="1" applyFill="1" applyProtection="1"/>
    <xf numFmtId="4" fontId="11" fillId="0" borderId="0" xfId="4" applyNumberFormat="1" applyFont="1" applyFill="1" applyAlignment="1" applyProtection="1">
      <alignment horizontal="right"/>
    </xf>
    <xf numFmtId="2" fontId="11" fillId="0" borderId="1" xfId="4" applyNumberFormat="1" applyFont="1" applyFill="1" applyBorder="1" applyAlignment="1">
      <alignment horizontal="right"/>
    </xf>
    <xf numFmtId="1" fontId="11" fillId="0" borderId="1" xfId="4" applyNumberFormat="1" applyFont="1" applyFill="1" applyBorder="1" applyAlignment="1">
      <alignment horizontal="right"/>
    </xf>
    <xf numFmtId="4" fontId="11" fillId="0" borderId="1" xfId="4" applyNumberFormat="1" applyFont="1" applyFill="1" applyBorder="1" applyAlignment="1" applyProtection="1">
      <alignment horizontal="right"/>
      <protection locked="0"/>
    </xf>
    <xf numFmtId="4" fontId="11" fillId="0" borderId="1" xfId="4" applyNumberFormat="1" applyFont="1" applyFill="1" applyBorder="1" applyAlignment="1" applyProtection="1">
      <alignment horizontal="right"/>
    </xf>
    <xf numFmtId="0" fontId="11" fillId="0" borderId="0" xfId="4" applyFont="1" applyFill="1" applyAlignment="1">
      <alignment vertical="top"/>
    </xf>
    <xf numFmtId="2" fontId="51" fillId="0" borderId="0" xfId="4" applyNumberFormat="1" applyFont="1" applyFill="1" applyAlignment="1">
      <alignment horizontal="left" vertical="top"/>
    </xf>
    <xf numFmtId="4" fontId="89" fillId="0" borderId="0" xfId="4" applyNumberFormat="1" applyFont="1" applyFill="1"/>
    <xf numFmtId="0" fontId="89" fillId="0" borderId="0" xfId="4" applyFont="1" applyFill="1" applyAlignment="1">
      <alignment horizontal="left"/>
    </xf>
    <xf numFmtId="0" fontId="80" fillId="0" borderId="0" xfId="4" applyFont="1" applyFill="1"/>
    <xf numFmtId="4" fontId="80" fillId="0" borderId="0" xfId="4" applyNumberFormat="1" applyFont="1" applyFill="1"/>
    <xf numFmtId="0" fontId="89" fillId="0" borderId="0" xfId="4" applyFont="1" applyFill="1" applyBorder="1" applyAlignment="1">
      <alignment horizontal="left" vertical="top" wrapText="1"/>
    </xf>
    <xf numFmtId="4" fontId="11" fillId="0" borderId="0" xfId="4" applyNumberFormat="1" applyFont="1" applyFill="1" applyBorder="1" applyAlignment="1">
      <alignment horizontal="right"/>
    </xf>
    <xf numFmtId="2" fontId="11" fillId="0" borderId="0" xfId="4" applyNumberFormat="1" applyFont="1" applyFill="1" applyAlignment="1">
      <alignment horizontal="right" vertical="top" wrapText="1"/>
    </xf>
    <xf numFmtId="4" fontId="11" fillId="0" borderId="1" xfId="4" applyNumberFormat="1" applyFont="1" applyFill="1" applyBorder="1" applyAlignment="1">
      <alignment horizontal="right"/>
    </xf>
    <xf numFmtId="49" fontId="11" fillId="0" borderId="0" xfId="4" applyNumberFormat="1" applyFont="1" applyFill="1" applyAlignment="1">
      <alignment horizontal="justify" vertical="top" wrapText="1"/>
    </xf>
    <xf numFmtId="0" fontId="11" fillId="0" borderId="15" xfId="4" applyFont="1" applyFill="1" applyBorder="1" applyAlignment="1">
      <alignment horizontal="right" wrapText="1"/>
    </xf>
    <xf numFmtId="4" fontId="11" fillId="0" borderId="15" xfId="4" applyNumberFormat="1" applyFont="1" applyFill="1" applyBorder="1" applyAlignment="1" applyProtection="1">
      <alignment horizontal="right"/>
      <protection locked="0"/>
    </xf>
    <xf numFmtId="4" fontId="51" fillId="0" borderId="15" xfId="4" applyNumberFormat="1" applyFont="1" applyFill="1" applyBorder="1" applyAlignment="1">
      <alignment horizontal="right"/>
    </xf>
    <xf numFmtId="0" fontId="9" fillId="0" borderId="0" xfId="4" applyFont="1" applyFill="1" applyBorder="1" applyAlignment="1" applyProtection="1">
      <alignment horizontal="right" vertical="top" wrapText="1"/>
    </xf>
    <xf numFmtId="2" fontId="8" fillId="0" borderId="0" xfId="4" applyNumberFormat="1" applyFont="1" applyFill="1" applyBorder="1" applyAlignment="1" applyProtection="1">
      <alignment vertical="top" wrapText="1"/>
    </xf>
    <xf numFmtId="0" fontId="8" fillId="0" borderId="0" xfId="4" applyFont="1" applyFill="1" applyBorder="1" applyAlignment="1" applyProtection="1">
      <alignment horizontal="center" wrapText="1"/>
    </xf>
    <xf numFmtId="4" fontId="8" fillId="0" borderId="0" xfId="4" applyNumberFormat="1" applyFont="1" applyFill="1" applyBorder="1" applyAlignment="1" applyProtection="1">
      <alignment horizontal="right" wrapText="1"/>
    </xf>
    <xf numFmtId="4" fontId="8" fillId="0" borderId="0" xfId="4" applyNumberFormat="1" applyFont="1" applyFill="1" applyBorder="1" applyAlignment="1" applyProtection="1">
      <alignment horizontal="right" wrapText="1"/>
      <protection locked="0"/>
    </xf>
    <xf numFmtId="165" fontId="8" fillId="0" borderId="0" xfId="6" applyNumberFormat="1" applyFont="1" applyFill="1" applyBorder="1" applyAlignment="1" applyProtection="1">
      <alignment horizontal="right" wrapText="1"/>
    </xf>
    <xf numFmtId="0" fontId="8" fillId="0" borderId="0" xfId="7" applyFont="1" applyFill="1" applyBorder="1" applyAlignment="1" applyProtection="1">
      <alignment wrapText="1"/>
    </xf>
    <xf numFmtId="0" fontId="8" fillId="0" borderId="0" xfId="7" applyFont="1" applyBorder="1" applyAlignment="1" applyProtection="1">
      <alignment wrapText="1"/>
    </xf>
    <xf numFmtId="0" fontId="11" fillId="0" borderId="0" xfId="4" applyFont="1" applyFill="1" applyBorder="1" applyAlignment="1">
      <alignment horizontal="right" wrapText="1"/>
    </xf>
    <xf numFmtId="1" fontId="11" fillId="0" borderId="0" xfId="4" applyNumberFormat="1" applyFont="1" applyFill="1" applyBorder="1" applyAlignment="1">
      <alignment horizontal="right"/>
    </xf>
    <xf numFmtId="4" fontId="11" fillId="0" borderId="0" xfId="4" applyNumberFormat="1" applyFont="1" applyFill="1" applyBorder="1" applyAlignment="1" applyProtection="1">
      <alignment horizontal="right"/>
      <protection locked="0"/>
    </xf>
    <xf numFmtId="4" fontId="51" fillId="0" borderId="0" xfId="4" applyNumberFormat="1" applyFont="1" applyFill="1" applyBorder="1" applyAlignment="1">
      <alignment horizontal="right"/>
    </xf>
    <xf numFmtId="0" fontId="78" fillId="0" borderId="0" xfId="4" applyFont="1" applyFill="1"/>
    <xf numFmtId="49" fontId="11" fillId="0" borderId="0" xfId="4" applyNumberFormat="1" applyFont="1" applyFill="1" applyAlignment="1">
      <alignment horizontal="left" vertical="top" wrapText="1"/>
    </xf>
    <xf numFmtId="4" fontId="92" fillId="0" borderId="0" xfId="4" applyNumberFormat="1" applyFont="1" applyFill="1" applyAlignment="1">
      <alignment horizontal="right"/>
    </xf>
    <xf numFmtId="0" fontId="10" fillId="0" borderId="0" xfId="4" applyFont="1" applyFill="1" applyAlignment="1">
      <alignment horizontal="left"/>
    </xf>
    <xf numFmtId="2" fontId="11" fillId="0" borderId="16" xfId="4" applyNumberFormat="1" applyFont="1" applyFill="1" applyBorder="1" applyAlignment="1">
      <alignment horizontal="left" vertical="top"/>
    </xf>
    <xf numFmtId="2" fontId="11" fillId="0" borderId="16" xfId="4" applyNumberFormat="1" applyFont="1" applyFill="1" applyBorder="1" applyAlignment="1">
      <alignment horizontal="right" vertical="top" wrapText="1"/>
    </xf>
    <xf numFmtId="2" fontId="11" fillId="0" borderId="16" xfId="4" applyNumberFormat="1" applyFont="1" applyFill="1" applyBorder="1" applyAlignment="1">
      <alignment horizontal="right" wrapText="1"/>
    </xf>
    <xf numFmtId="1" fontId="11" fillId="0" borderId="16" xfId="4" applyNumberFormat="1" applyFont="1" applyFill="1" applyBorder="1" applyAlignment="1">
      <alignment horizontal="right"/>
    </xf>
    <xf numFmtId="2" fontId="11" fillId="0" borderId="16" xfId="4" applyNumberFormat="1" applyFont="1" applyFill="1" applyBorder="1" applyAlignment="1">
      <alignment horizontal="right" vertical="top"/>
    </xf>
    <xf numFmtId="4" fontId="11" fillId="0" borderId="16" xfId="4" applyNumberFormat="1" applyFont="1" applyFill="1" applyBorder="1" applyAlignment="1" applyProtection="1">
      <alignment horizontal="right" vertical="top"/>
    </xf>
    <xf numFmtId="4" fontId="93" fillId="0" borderId="0" xfId="4" applyNumberFormat="1" applyFont="1" applyFill="1" applyBorder="1" applyAlignment="1">
      <alignment horizontal="right" vertical="top"/>
    </xf>
    <xf numFmtId="2" fontId="22" fillId="0" borderId="9" xfId="4" applyNumberFormat="1" applyFont="1" applyFill="1" applyBorder="1" applyAlignment="1">
      <alignment vertical="top"/>
    </xf>
    <xf numFmtId="2" fontId="22" fillId="0" borderId="10" xfId="4" applyNumberFormat="1" applyFont="1" applyFill="1" applyBorder="1" applyAlignment="1">
      <alignment horizontal="justify" vertical="top"/>
    </xf>
    <xf numFmtId="0" fontId="21" fillId="0" borderId="10" xfId="4" applyFont="1" applyFill="1" applyBorder="1"/>
    <xf numFmtId="1" fontId="11" fillId="0" borderId="10" xfId="4" applyNumberFormat="1" applyFont="1" applyFill="1" applyBorder="1"/>
    <xf numFmtId="2" fontId="22" fillId="0" borderId="17" xfId="4" applyNumberFormat="1" applyFont="1" applyFill="1" applyBorder="1" applyAlignment="1">
      <alignment horizontal="right"/>
    </xf>
    <xf numFmtId="4" fontId="51" fillId="0" borderId="7" xfId="4" applyNumberFormat="1" applyFont="1" applyFill="1" applyBorder="1" applyProtection="1"/>
    <xf numFmtId="0" fontId="86" fillId="4" borderId="0" xfId="4" applyFont="1" applyFill="1" applyAlignment="1">
      <alignment horizontal="left"/>
    </xf>
    <xf numFmtId="0" fontId="80" fillId="0" borderId="0" xfId="4" applyFont="1" applyFill="1" applyAlignment="1">
      <alignment horizontal="right"/>
    </xf>
    <xf numFmtId="1" fontId="89" fillId="0" borderId="0" xfId="4" applyNumberFormat="1" applyFont="1" applyFill="1"/>
    <xf numFmtId="0" fontId="80" fillId="0" borderId="0" xfId="4" applyFont="1" applyFill="1" applyAlignment="1">
      <alignment wrapText="1"/>
    </xf>
    <xf numFmtId="0" fontId="18" fillId="0" borderId="0" xfId="4" applyFont="1" applyFill="1" applyAlignment="1">
      <alignment horizontal="left"/>
    </xf>
    <xf numFmtId="4" fontId="19" fillId="0" borderId="0" xfId="4" applyNumberFormat="1" applyFont="1" applyFill="1"/>
    <xf numFmtId="0" fontId="41" fillId="0" borderId="0" xfId="4" applyFont="1" applyFill="1" applyBorder="1" applyAlignment="1">
      <alignment horizontal="center"/>
    </xf>
    <xf numFmtId="0" fontId="39" fillId="0" borderId="0" xfId="4" applyFont="1" applyFill="1" applyBorder="1" applyAlignment="1">
      <alignment horizontal="left"/>
    </xf>
    <xf numFmtId="0" fontId="8" fillId="0" borderId="0" xfId="4" applyFont="1" applyFill="1" applyAlignment="1">
      <alignment horizontal="center" vertical="center"/>
    </xf>
    <xf numFmtId="4" fontId="11" fillId="0" borderId="0" xfId="4" applyNumberFormat="1" applyFont="1" applyFill="1" applyAlignment="1" applyProtection="1">
      <protection locked="0"/>
    </xf>
    <xf numFmtId="4" fontId="11" fillId="0" borderId="0" xfId="4" applyNumberFormat="1" applyFont="1" applyFill="1" applyAlignment="1"/>
    <xf numFmtId="0" fontId="11" fillId="0" borderId="0" xfId="4" applyFont="1" applyFill="1" applyBorder="1" applyAlignment="1">
      <alignment horizontal="right" vertical="top" wrapText="1"/>
    </xf>
    <xf numFmtId="0" fontId="86" fillId="0" borderId="0" xfId="4" applyFont="1" applyFill="1"/>
    <xf numFmtId="0" fontId="69" fillId="0" borderId="0" xfId="4" applyFont="1"/>
    <xf numFmtId="0" fontId="95" fillId="0" borderId="0" xfId="4" applyFont="1"/>
    <xf numFmtId="49" fontId="11" fillId="0" borderId="0" xfId="4" applyNumberFormat="1" applyFont="1" applyFill="1" applyAlignment="1">
      <alignment wrapText="1"/>
    </xf>
    <xf numFmtId="4" fontId="85" fillId="0" borderId="0" xfId="4" applyNumberFormat="1" applyFont="1" applyFill="1" applyAlignment="1">
      <alignment horizontal="right" wrapText="1"/>
    </xf>
    <xf numFmtId="0" fontId="51" fillId="0" borderId="0" xfId="4" applyFont="1" applyFill="1" applyAlignment="1">
      <alignment horizontal="left" vertical="top" wrapText="1"/>
    </xf>
    <xf numFmtId="1" fontId="11" fillId="0" borderId="15" xfId="4" applyNumberFormat="1" applyFont="1" applyFill="1" applyBorder="1" applyAlignment="1">
      <alignment horizontal="right"/>
    </xf>
    <xf numFmtId="4" fontId="51" fillId="0" borderId="0" xfId="4" applyNumberFormat="1" applyFont="1" applyFill="1" applyAlignment="1" applyProtection="1">
      <alignment horizontal="right"/>
    </xf>
    <xf numFmtId="0" fontId="51" fillId="0" borderId="0" xfId="4" applyFont="1" applyFill="1" applyAlignment="1">
      <alignment horizontal="left" wrapText="1"/>
    </xf>
    <xf numFmtId="0" fontId="11" fillId="0" borderId="0" xfId="4" applyFont="1" applyFill="1" applyAlignment="1">
      <alignment vertical="top" wrapText="1"/>
    </xf>
    <xf numFmtId="0" fontId="11" fillId="0" borderId="0" xfId="4" applyNumberFormat="1" applyFont="1" applyFill="1" applyAlignment="1">
      <alignment horizontal="left" vertical="top" wrapText="1"/>
    </xf>
    <xf numFmtId="2" fontId="11" fillId="0" borderId="0" xfId="4" applyNumberFormat="1" applyFont="1" applyFill="1" applyBorder="1" applyAlignment="1">
      <alignment horizontal="right"/>
    </xf>
    <xf numFmtId="4" fontId="51" fillId="0" borderId="0" xfId="4" applyNumberFormat="1" applyFont="1" applyFill="1" applyAlignment="1">
      <alignment horizontal="right"/>
    </xf>
    <xf numFmtId="2" fontId="11" fillId="0" borderId="0" xfId="4" applyNumberFormat="1" applyFont="1" applyFill="1" applyBorder="1" applyAlignment="1">
      <alignment horizontal="left" vertical="top"/>
    </xf>
    <xf numFmtId="2" fontId="11" fillId="0" borderId="0" xfId="4" applyNumberFormat="1" applyFont="1" applyFill="1" applyBorder="1" applyAlignment="1">
      <alignment horizontal="right" vertical="top" wrapText="1"/>
    </xf>
    <xf numFmtId="2" fontId="11" fillId="0" borderId="0" xfId="4" applyNumberFormat="1" applyFont="1" applyFill="1" applyBorder="1" applyAlignment="1">
      <alignment horizontal="right" wrapText="1"/>
    </xf>
    <xf numFmtId="2" fontId="11" fillId="0" borderId="0" xfId="4" applyNumberFormat="1" applyFont="1" applyFill="1" applyBorder="1" applyAlignment="1">
      <alignment horizontal="right" vertical="top"/>
    </xf>
    <xf numFmtId="4" fontId="11" fillId="0" borderId="0" xfId="4" applyNumberFormat="1" applyFont="1" applyFill="1" applyBorder="1" applyAlignment="1" applyProtection="1">
      <alignment horizontal="right" vertical="top"/>
    </xf>
    <xf numFmtId="4" fontId="87" fillId="0" borderId="0" xfId="4" applyNumberFormat="1" applyFont="1" applyFill="1" applyAlignment="1">
      <alignment horizontal="right"/>
    </xf>
    <xf numFmtId="2" fontId="96" fillId="0" borderId="0" xfId="4" applyNumberFormat="1" applyFont="1" applyFill="1" applyAlignment="1">
      <alignment horizontal="left" vertical="top" wrapText="1"/>
    </xf>
    <xf numFmtId="4" fontId="87" fillId="0" borderId="0" xfId="4" applyNumberFormat="1" applyFont="1" applyFill="1" applyAlignment="1" applyProtection="1">
      <alignment horizontal="right"/>
      <protection locked="0"/>
    </xf>
    <xf numFmtId="2" fontId="11" fillId="0" borderId="0" xfId="4" applyNumberFormat="1" applyFont="1" applyFill="1" applyAlignment="1">
      <alignment horizontal="left" vertical="center" wrapText="1"/>
    </xf>
    <xf numFmtId="0" fontId="87" fillId="0" borderId="0" xfId="4" applyFont="1" applyFill="1" applyAlignment="1">
      <alignment horizontal="right"/>
    </xf>
    <xf numFmtId="166" fontId="11" fillId="0" borderId="0" xfId="4" applyNumberFormat="1" applyFont="1" applyFill="1" applyAlignment="1">
      <alignment horizontal="right"/>
    </xf>
    <xf numFmtId="0" fontId="18" fillId="0" borderId="0" xfId="4" applyFont="1" applyFill="1" applyAlignment="1">
      <alignment horizontal="right"/>
    </xf>
    <xf numFmtId="1" fontId="86" fillId="0" borderId="0" xfId="4" applyNumberFormat="1" applyFont="1" applyFill="1"/>
    <xf numFmtId="0" fontId="11" fillId="0" borderId="1" xfId="4" applyFont="1" applyFill="1" applyBorder="1" applyAlignment="1">
      <alignment horizontal="right"/>
    </xf>
    <xf numFmtId="2" fontId="8" fillId="0" borderId="0" xfId="4" applyNumberFormat="1" applyFont="1" applyFill="1" applyBorder="1" applyAlignment="1" applyProtection="1">
      <alignment horizontal="right" vertical="top" wrapText="1"/>
    </xf>
    <xf numFmtId="0" fontId="8" fillId="0" borderId="0" xfId="8" applyFont="1" applyFill="1" applyBorder="1" applyAlignment="1" applyProtection="1">
      <alignment horizontal="center" wrapText="1"/>
    </xf>
    <xf numFmtId="2" fontId="8" fillId="0" borderId="0" xfId="7" applyNumberFormat="1" applyFont="1" applyFill="1" applyBorder="1" applyAlignment="1" applyProtection="1">
      <alignment horizontal="right" vertical="top" wrapText="1"/>
    </xf>
    <xf numFmtId="2" fontId="11" fillId="0" borderId="0" xfId="4" applyNumberFormat="1" applyFont="1" applyFill="1"/>
    <xf numFmtId="3" fontId="96" fillId="0" borderId="0" xfId="4" applyNumberFormat="1" applyFont="1" applyFill="1"/>
    <xf numFmtId="3" fontId="96" fillId="0" borderId="0" xfId="4" applyNumberFormat="1" applyFont="1" applyFill="1" applyAlignment="1">
      <alignment horizontal="right"/>
    </xf>
    <xf numFmtId="4" fontId="96" fillId="0" borderId="0" xfId="4" applyNumberFormat="1" applyFont="1" applyFill="1" applyAlignment="1">
      <alignment horizontal="right"/>
    </xf>
    <xf numFmtId="0" fontId="11" fillId="0" borderId="1" xfId="4" applyFont="1" applyFill="1" applyBorder="1" applyAlignment="1">
      <alignment horizontal="right" wrapText="1"/>
    </xf>
    <xf numFmtId="4" fontId="96" fillId="0" borderId="1" xfId="4" applyNumberFormat="1" applyFont="1" applyFill="1" applyBorder="1" applyAlignment="1">
      <alignment horizontal="right"/>
    </xf>
    <xf numFmtId="0" fontId="11" fillId="0" borderId="0" xfId="4" applyFont="1" applyFill="1" applyBorder="1" applyAlignment="1">
      <alignment horizontal="left" vertical="top" wrapText="1"/>
    </xf>
    <xf numFmtId="4" fontId="98" fillId="0" borderId="0" xfId="4" applyNumberFormat="1" applyFont="1" applyFill="1" applyAlignment="1">
      <alignment horizontal="right"/>
    </xf>
    <xf numFmtId="3" fontId="51" fillId="0" borderId="0" xfId="4" applyNumberFormat="1" applyFont="1" applyFill="1" applyAlignment="1">
      <alignment horizontal="right"/>
    </xf>
    <xf numFmtId="2" fontId="8" fillId="0" borderId="0" xfId="7" applyNumberFormat="1" applyFont="1" applyFill="1" applyBorder="1" applyAlignment="1" applyProtection="1">
      <alignment vertical="top" wrapText="1"/>
    </xf>
    <xf numFmtId="0" fontId="9" fillId="0" borderId="0" xfId="7" applyFont="1" applyFill="1" applyBorder="1" applyAlignment="1" applyProtection="1">
      <alignment horizontal="left" vertical="top" wrapText="1"/>
    </xf>
    <xf numFmtId="0" fontId="8" fillId="0" borderId="0" xfId="7" applyFont="1" applyFill="1" applyBorder="1" applyAlignment="1" applyProtection="1">
      <alignment horizontal="center" vertical="top" wrapText="1"/>
    </xf>
    <xf numFmtId="0" fontId="8" fillId="0" borderId="0" xfId="9" applyFont="1" applyFill="1" applyBorder="1" applyAlignment="1">
      <alignment horizontal="right" vertical="top" wrapText="1"/>
    </xf>
    <xf numFmtId="165" fontId="9" fillId="0" borderId="0" xfId="6" applyNumberFormat="1" applyFont="1" applyFill="1" applyBorder="1" applyAlignment="1" applyProtection="1">
      <alignment horizontal="right" wrapText="1"/>
    </xf>
    <xf numFmtId="0" fontId="8" fillId="5" borderId="0" xfId="7" applyFont="1" applyFill="1" applyBorder="1" applyAlignment="1" applyProtection="1">
      <alignment wrapText="1"/>
    </xf>
    <xf numFmtId="2" fontId="11" fillId="0" borderId="11" xfId="4" applyNumberFormat="1" applyFont="1" applyFill="1" applyBorder="1" applyAlignment="1">
      <alignment horizontal="center" vertical="top" wrapText="1"/>
    </xf>
    <xf numFmtId="2" fontId="11" fillId="0" borderId="0" xfId="4" applyNumberFormat="1" applyFont="1" applyFill="1" applyBorder="1" applyAlignment="1">
      <alignment horizontal="center" vertical="top" wrapText="1"/>
    </xf>
    <xf numFmtId="0" fontId="39" fillId="0" borderId="0" xfId="4" applyFont="1" applyFill="1" applyBorder="1" applyAlignment="1"/>
    <xf numFmtId="2" fontId="39" fillId="0" borderId="0" xfId="4" applyNumberFormat="1" applyFont="1" applyFill="1" applyBorder="1" applyAlignment="1">
      <alignment horizontal="left"/>
    </xf>
    <xf numFmtId="2" fontId="11" fillId="0" borderId="0" xfId="4" applyNumberFormat="1" applyFont="1" applyFill="1" applyAlignment="1">
      <alignment horizontal="left" vertical="top"/>
    </xf>
    <xf numFmtId="2" fontId="21" fillId="0" borderId="0" xfId="4" applyNumberFormat="1" applyFont="1" applyFill="1" applyAlignment="1">
      <alignment horizontal="left" vertical="top" wrapText="1"/>
    </xf>
    <xf numFmtId="0" fontId="78" fillId="0" borderId="0" xfId="4" applyFont="1" applyFill="1" applyAlignment="1">
      <alignment horizontal="left" vertical="top" wrapText="1"/>
    </xf>
    <xf numFmtId="2" fontId="78" fillId="0" borderId="0" xfId="4" applyNumberFormat="1" applyFont="1" applyFill="1" applyAlignment="1">
      <alignment horizontal="left" vertical="top" wrapText="1"/>
    </xf>
    <xf numFmtId="0" fontId="99" fillId="0" borderId="0" xfId="4" applyFont="1" applyFill="1" applyAlignment="1">
      <alignment horizontal="left" vertical="top" wrapText="1"/>
    </xf>
    <xf numFmtId="0" fontId="100" fillId="0" borderId="0" xfId="4" applyFont="1" applyFill="1"/>
    <xf numFmtId="0" fontId="11" fillId="0" borderId="0" xfId="4" applyFont="1" applyAlignment="1">
      <alignment vertical="top" wrapText="1"/>
    </xf>
    <xf numFmtId="0" fontId="11" fillId="0" borderId="0" xfId="4" applyFont="1" applyAlignment="1">
      <alignment horizontal="left" vertical="top" wrapText="1"/>
    </xf>
    <xf numFmtId="0" fontId="11" fillId="0" borderId="0" xfId="4" applyFont="1" applyFill="1" applyAlignment="1" applyProtection="1">
      <alignment horizontal="right"/>
      <protection locked="0"/>
    </xf>
    <xf numFmtId="4" fontId="90" fillId="0" borderId="0" xfId="4" applyNumberFormat="1" applyFont="1" applyFill="1" applyAlignment="1">
      <alignment horizontal="right"/>
    </xf>
    <xf numFmtId="0" fontId="11" fillId="0" borderId="0" xfId="4" applyFont="1" applyAlignment="1">
      <alignment horizontal="justify" vertical="top" wrapText="1"/>
    </xf>
    <xf numFmtId="49" fontId="101" fillId="0" borderId="0" xfId="4" applyNumberFormat="1" applyFont="1" applyFill="1"/>
    <xf numFmtId="2" fontId="11" fillId="0" borderId="0" xfId="4" applyNumberFormat="1" applyFont="1" applyFill="1" applyAlignment="1" applyProtection="1">
      <alignment horizontal="right"/>
      <protection locked="0"/>
    </xf>
    <xf numFmtId="49" fontId="101" fillId="0" borderId="0" xfId="4" applyNumberFormat="1" applyFont="1" applyFill="1" applyAlignment="1">
      <alignment vertical="top"/>
    </xf>
    <xf numFmtId="0" fontId="51" fillId="0" borderId="0" xfId="4" applyFont="1" applyFill="1" applyBorder="1" applyAlignment="1">
      <alignment horizontal="right" wrapText="1"/>
    </xf>
    <xf numFmtId="4" fontId="11" fillId="0" borderId="0" xfId="4" applyNumberFormat="1" applyFont="1" applyFill="1" applyBorder="1" applyAlignment="1">
      <alignment horizontal="right" vertical="top"/>
    </xf>
    <xf numFmtId="0" fontId="51" fillId="0" borderId="0" xfId="4" applyFont="1" applyAlignment="1">
      <alignment horizontal="left"/>
    </xf>
    <xf numFmtId="4" fontId="41" fillId="0" borderId="0" xfId="4" applyNumberFormat="1" applyFont="1" applyFill="1" applyAlignment="1">
      <alignment horizontal="right"/>
    </xf>
    <xf numFmtId="0" fontId="11" fillId="0" borderId="0" xfId="4" applyFont="1" applyFill="1" applyAlignment="1">
      <alignment horizontal="right" vertical="top" wrapText="1"/>
    </xf>
    <xf numFmtId="2" fontId="51" fillId="0" borderId="0" xfId="4" applyNumberFormat="1" applyFont="1" applyFill="1" applyAlignment="1">
      <alignment horizontal="right" wrapText="1"/>
    </xf>
    <xf numFmtId="0" fontId="8" fillId="0" borderId="0" xfId="4" applyFont="1" applyFill="1" applyBorder="1" applyAlignment="1">
      <alignment horizontal="left"/>
    </xf>
    <xf numFmtId="2" fontId="92" fillId="0" borderId="0" xfId="4" applyNumberFormat="1" applyFont="1" applyFill="1" applyAlignment="1">
      <alignment horizontal="left" wrapText="1"/>
    </xf>
    <xf numFmtId="2" fontId="11" fillId="0" borderId="0" xfId="4" applyNumberFormat="1" applyFont="1" applyFill="1" applyAlignment="1">
      <alignment horizontal="right" wrapText="1"/>
    </xf>
    <xf numFmtId="4" fontId="11" fillId="0" borderId="0" xfId="4" applyNumberFormat="1" applyFont="1" applyFill="1" applyBorder="1" applyAlignment="1" applyProtection="1">
      <alignment horizontal="right"/>
    </xf>
    <xf numFmtId="4" fontId="51" fillId="0" borderId="0" xfId="4" applyNumberFormat="1" applyFont="1" applyFill="1" applyBorder="1" applyAlignment="1" applyProtection="1">
      <alignment horizontal="right"/>
    </xf>
    <xf numFmtId="2" fontId="11" fillId="0" borderId="10" xfId="4" applyNumberFormat="1" applyFont="1" applyFill="1" applyBorder="1"/>
    <xf numFmtId="4" fontId="51" fillId="0" borderId="7" xfId="4" applyNumberFormat="1" applyFont="1" applyFill="1" applyBorder="1"/>
    <xf numFmtId="2" fontId="89" fillId="0" borderId="0" xfId="4" applyNumberFormat="1" applyFont="1" applyFill="1"/>
    <xf numFmtId="1" fontId="11" fillId="0" borderId="0" xfId="4" applyNumberFormat="1" applyFont="1" applyFill="1" applyAlignment="1">
      <alignment horizontal="left" vertical="top" wrapText="1"/>
    </xf>
    <xf numFmtId="0" fontId="21" fillId="0" borderId="0" xfId="4" applyFont="1" applyFill="1" applyAlignment="1">
      <alignment wrapText="1"/>
    </xf>
    <xf numFmtId="1" fontId="21" fillId="0" borderId="0" xfId="4" applyNumberFormat="1" applyFont="1" applyFill="1" applyAlignment="1">
      <alignment wrapText="1"/>
    </xf>
    <xf numFmtId="0" fontId="78" fillId="0" borderId="0" xfId="4" applyFont="1" applyFill="1" applyAlignment="1">
      <alignment wrapText="1"/>
    </xf>
    <xf numFmtId="0" fontId="103" fillId="0" borderId="0" xfId="4" applyFont="1" applyFill="1" applyAlignment="1">
      <alignment vertical="top"/>
    </xf>
    <xf numFmtId="0" fontId="104" fillId="0" borderId="0" xfId="4" applyFont="1" applyFill="1" applyAlignment="1">
      <alignment horizontal="left" vertical="top" wrapText="1"/>
    </xf>
    <xf numFmtId="1" fontId="105" fillId="0" borderId="0" xfId="4" applyNumberFormat="1" applyFont="1" applyFill="1" applyAlignment="1">
      <alignment horizontal="right"/>
    </xf>
    <xf numFmtId="0" fontId="105" fillId="0" borderId="0" xfId="4" applyFont="1" applyFill="1" applyAlignment="1"/>
    <xf numFmtId="4" fontId="105" fillId="0" borderId="0" xfId="4" applyNumberFormat="1" applyFont="1" applyFill="1" applyAlignment="1"/>
    <xf numFmtId="0" fontId="106" fillId="0" borderId="0" xfId="4" applyFont="1" applyFill="1"/>
    <xf numFmtId="0" fontId="108" fillId="0" borderId="0" xfId="4" applyFont="1" applyFill="1" applyAlignment="1">
      <alignment horizontal="left" vertical="top" wrapText="1"/>
    </xf>
    <xf numFmtId="1" fontId="109" fillId="0" borderId="0" xfId="4" applyNumberFormat="1" applyFont="1" applyFill="1" applyAlignment="1">
      <alignment horizontal="right"/>
    </xf>
    <xf numFmtId="0" fontId="109" fillId="0" borderId="0" xfId="4" applyFont="1" applyFill="1" applyAlignment="1"/>
    <xf numFmtId="4" fontId="109" fillId="0" borderId="0" xfId="4" applyNumberFormat="1" applyFont="1" applyFill="1" applyAlignment="1"/>
    <xf numFmtId="4" fontId="11" fillId="0" borderId="0" xfId="4" applyNumberFormat="1" applyFont="1" applyFill="1" applyAlignment="1" applyProtection="1">
      <alignment horizontal="right" wrapText="1" readingOrder="1"/>
      <protection locked="0"/>
    </xf>
    <xf numFmtId="0" fontId="51" fillId="0" borderId="0" xfId="4" applyFont="1" applyFill="1" applyAlignment="1">
      <alignment horizontal="right" vertical="top" wrapText="1"/>
    </xf>
    <xf numFmtId="0" fontId="10" fillId="0" borderId="0" xfId="4" applyFont="1" applyFill="1" applyAlignment="1">
      <alignment horizontal="right"/>
    </xf>
    <xf numFmtId="4" fontId="11" fillId="0" borderId="15" xfId="4" applyNumberFormat="1" applyFont="1" applyFill="1" applyBorder="1" applyAlignment="1" applyProtection="1">
      <alignment horizontal="right" wrapText="1" readingOrder="1"/>
      <protection locked="0"/>
    </xf>
    <xf numFmtId="49" fontId="11" fillId="3" borderId="0" xfId="4" applyNumberFormat="1" applyFont="1" applyFill="1" applyBorder="1" applyAlignment="1">
      <alignment horizontal="justify" vertical="top" wrapText="1"/>
    </xf>
    <xf numFmtId="0" fontId="51" fillId="0" borderId="0" xfId="4" applyFont="1" applyFill="1" applyBorder="1" applyAlignment="1">
      <alignment horizontal="left" vertical="top" wrapText="1"/>
    </xf>
    <xf numFmtId="0" fontId="80" fillId="0" borderId="0" xfId="4" applyFont="1"/>
    <xf numFmtId="0" fontId="11" fillId="3" borderId="0" xfId="4" applyFont="1" applyFill="1" applyBorder="1" applyAlignment="1">
      <alignment vertical="top"/>
    </xf>
    <xf numFmtId="4" fontId="11" fillId="0" borderId="0" xfId="4" applyNumberFormat="1" applyFont="1" applyFill="1" applyBorder="1" applyAlignment="1" applyProtection="1">
      <alignment horizontal="right" wrapText="1" readingOrder="1"/>
      <protection locked="0"/>
    </xf>
    <xf numFmtId="0" fontId="51" fillId="0" borderId="0" xfId="4" applyFont="1" applyFill="1" applyBorder="1" applyAlignment="1">
      <alignment horizontal="right" vertical="top" wrapText="1"/>
    </xf>
    <xf numFmtId="0" fontId="86" fillId="0" borderId="0" xfId="4" applyFont="1"/>
    <xf numFmtId="2" fontId="11" fillId="0" borderId="18" xfId="4" applyNumberFormat="1" applyFont="1" applyFill="1" applyBorder="1" applyAlignment="1">
      <alignment horizontal="left" vertical="top"/>
    </xf>
    <xf numFmtId="2" fontId="11" fillId="0" borderId="18" xfId="4" applyNumberFormat="1" applyFont="1" applyFill="1" applyBorder="1" applyAlignment="1">
      <alignment horizontal="right" vertical="top" wrapText="1"/>
    </xf>
    <xf numFmtId="2" fontId="11" fillId="0" borderId="18" xfId="4" applyNumberFormat="1" applyFont="1" applyFill="1" applyBorder="1" applyAlignment="1">
      <alignment horizontal="right" wrapText="1"/>
    </xf>
    <xf numFmtId="1" fontId="11" fillId="0" borderId="18" xfId="4" applyNumberFormat="1" applyFont="1" applyFill="1" applyBorder="1" applyAlignment="1">
      <alignment horizontal="right"/>
    </xf>
    <xf numFmtId="2" fontId="11" fillId="0" borderId="18" xfId="4" applyNumberFormat="1" applyFont="1" applyFill="1" applyBorder="1" applyAlignment="1">
      <alignment horizontal="right" vertical="top"/>
    </xf>
    <xf numFmtId="4" fontId="11" fillId="0" borderId="18" xfId="4" applyNumberFormat="1" applyFont="1" applyFill="1" applyBorder="1" applyAlignment="1">
      <alignment horizontal="right" vertical="top"/>
    </xf>
    <xf numFmtId="2" fontId="22" fillId="0" borderId="19" xfId="4" applyNumberFormat="1" applyFont="1" applyFill="1" applyBorder="1" applyAlignment="1">
      <alignment vertical="top"/>
    </xf>
    <xf numFmtId="2" fontId="22" fillId="0" borderId="2" xfId="4" applyNumberFormat="1" applyFont="1" applyFill="1" applyBorder="1" applyAlignment="1">
      <alignment horizontal="justify" vertical="top"/>
    </xf>
    <xf numFmtId="0" fontId="21" fillId="0" borderId="2" xfId="4" applyFont="1" applyFill="1" applyBorder="1"/>
    <xf numFmtId="1" fontId="11" fillId="0" borderId="2" xfId="4" applyNumberFormat="1" applyFont="1" applyFill="1" applyBorder="1"/>
    <xf numFmtId="2" fontId="22" fillId="0" borderId="20" xfId="4" applyNumberFormat="1" applyFont="1" applyFill="1" applyBorder="1" applyAlignment="1">
      <alignment horizontal="right"/>
    </xf>
    <xf numFmtId="4" fontId="51" fillId="0" borderId="21" xfId="4" applyNumberFormat="1" applyFont="1" applyFill="1" applyBorder="1"/>
    <xf numFmtId="1" fontId="111" fillId="0" borderId="0" xfId="4" applyNumberFormat="1" applyFont="1" applyFill="1" applyBorder="1" applyAlignment="1">
      <alignment horizontal="right" vertical="top" wrapText="1"/>
    </xf>
    <xf numFmtId="1" fontId="11" fillId="0" borderId="0" xfId="4" applyNumberFormat="1" applyFont="1" applyFill="1" applyAlignment="1">
      <alignment horizontal="left" vertical="center" wrapText="1"/>
    </xf>
    <xf numFmtId="0" fontId="51" fillId="0" borderId="0" xfId="4" applyFont="1" applyFill="1" applyBorder="1" applyAlignment="1">
      <alignment horizontal="left" vertical="center" wrapText="1"/>
    </xf>
    <xf numFmtId="0" fontId="11" fillId="0" borderId="0" xfId="4" applyFont="1" applyFill="1" applyAlignment="1">
      <alignment horizontal="right" vertical="center" wrapText="1"/>
    </xf>
    <xf numFmtId="0" fontId="22" fillId="0" borderId="0" xfId="4" applyFont="1" applyFill="1"/>
    <xf numFmtId="3" fontId="51" fillId="0" borderId="0" xfId="4" applyNumberFormat="1" applyFont="1" applyFill="1" applyBorder="1" applyAlignment="1">
      <alignment horizontal="right"/>
    </xf>
    <xf numFmtId="0" fontId="11" fillId="0" borderId="0" xfId="4" applyFont="1" applyFill="1" applyBorder="1" applyAlignment="1">
      <alignment horizontal="right" vertical="center" wrapText="1"/>
    </xf>
    <xf numFmtId="4" fontId="11" fillId="0" borderId="0" xfId="4" applyNumberFormat="1" applyFont="1" applyFill="1" applyAlignment="1" applyProtection="1">
      <alignment horizontal="left"/>
      <protection locked="0"/>
    </xf>
    <xf numFmtId="0" fontId="11" fillId="0" borderId="0" xfId="4" applyFont="1" applyAlignment="1">
      <alignment horizontal="right" vertical="center" wrapText="1"/>
    </xf>
    <xf numFmtId="167" fontId="11" fillId="0" borderId="0" xfId="4" applyNumberFormat="1" applyFont="1" applyAlignment="1" applyProtection="1">
      <alignment horizontal="right"/>
      <protection locked="0"/>
    </xf>
    <xf numFmtId="4" fontId="11" fillId="0" borderId="0" xfId="4" applyNumberFormat="1" applyFont="1"/>
    <xf numFmtId="0" fontId="11" fillId="0" borderId="0" xfId="4" applyFont="1" applyAlignment="1">
      <alignment horizontal="right" wrapText="1"/>
    </xf>
    <xf numFmtId="0" fontId="12" fillId="0" borderId="0" xfId="4" applyFont="1"/>
    <xf numFmtId="4" fontId="92" fillId="0" borderId="0" xfId="4" applyNumberFormat="1" applyFont="1"/>
    <xf numFmtId="0" fontId="22" fillId="0" borderId="16" xfId="4" applyFont="1" applyFill="1" applyBorder="1" applyAlignment="1">
      <alignment horizontal="right" vertical="top" wrapText="1"/>
    </xf>
    <xf numFmtId="4" fontId="11" fillId="0" borderId="16" xfId="4" applyNumberFormat="1" applyFont="1" applyFill="1" applyBorder="1" applyAlignment="1">
      <alignment horizontal="right" vertical="top"/>
    </xf>
    <xf numFmtId="1" fontId="11" fillId="0" borderId="0" xfId="4" applyNumberFormat="1" applyFont="1" applyFill="1" applyBorder="1" applyAlignment="1">
      <alignment horizontal="left" vertical="top" wrapText="1"/>
    </xf>
    <xf numFmtId="0" fontId="8" fillId="0" borderId="0" xfId="4" applyFont="1" applyFill="1" applyBorder="1" applyAlignment="1">
      <alignment horizontal="center" vertical="center"/>
    </xf>
    <xf numFmtId="0" fontId="51" fillId="0" borderId="0" xfId="4" applyNumberFormat="1" applyFont="1" applyFill="1" applyBorder="1" applyAlignment="1">
      <alignment horizontal="left" vertical="top" wrapText="1"/>
    </xf>
    <xf numFmtId="0" fontId="21" fillId="0" borderId="0" xfId="4" applyFont="1" applyFill="1" applyBorder="1"/>
    <xf numFmtId="0" fontId="11" fillId="0" borderId="0" xfId="4" applyNumberFormat="1" applyFont="1" applyFill="1" applyAlignment="1">
      <alignment vertical="top" wrapText="1"/>
    </xf>
    <xf numFmtId="0" fontId="51" fillId="0" borderId="0" xfId="4" applyNumberFormat="1" applyFont="1" applyFill="1" applyAlignment="1">
      <alignment vertical="top" wrapText="1"/>
    </xf>
    <xf numFmtId="0" fontId="80" fillId="0" borderId="0" xfId="4" applyFont="1" applyFill="1" applyBorder="1" applyAlignment="1">
      <alignment horizontal="left"/>
    </xf>
    <xf numFmtId="0" fontId="80" fillId="0" borderId="0" xfId="4" applyFont="1" applyFill="1" applyAlignment="1">
      <alignment horizontal="left"/>
    </xf>
    <xf numFmtId="0" fontId="11" fillId="0" borderId="0" xfId="4" applyNumberFormat="1" applyFont="1" applyFill="1" applyBorder="1" applyAlignment="1">
      <alignment horizontal="right" wrapText="1"/>
    </xf>
    <xf numFmtId="4" fontId="92" fillId="0" borderId="0" xfId="4" applyNumberFormat="1" applyFont="1" applyFill="1" applyBorder="1" applyAlignment="1">
      <alignment horizontal="right"/>
    </xf>
    <xf numFmtId="2" fontId="113" fillId="0" borderId="0" xfId="4" applyNumberFormat="1" applyFont="1" applyFill="1" applyBorder="1" applyAlignment="1">
      <alignment vertical="top"/>
    </xf>
    <xf numFmtId="0" fontId="89" fillId="0" borderId="0" xfId="4" applyFont="1" applyFill="1"/>
    <xf numFmtId="4" fontId="11" fillId="0" borderId="0" xfId="4" applyNumberFormat="1" applyFont="1" applyFill="1" applyBorder="1" applyAlignment="1">
      <alignment horizontal="right" vertical="top" wrapText="1"/>
    </xf>
    <xf numFmtId="4" fontId="51" fillId="0" borderId="0" xfId="4" applyNumberFormat="1" applyFont="1" applyFill="1"/>
    <xf numFmtId="1" fontId="51" fillId="0" borderId="0" xfId="4" applyNumberFormat="1" applyFont="1" applyFill="1" applyBorder="1" applyAlignment="1">
      <alignment horizontal="right"/>
    </xf>
    <xf numFmtId="2" fontId="11" fillId="0" borderId="16" xfId="4" applyNumberFormat="1" applyFont="1" applyFill="1" applyBorder="1" applyAlignment="1">
      <alignment horizontal="left" vertical="top" wrapText="1"/>
    </xf>
    <xf numFmtId="1" fontId="11" fillId="0" borderId="16" xfId="4" applyNumberFormat="1" applyFont="1" applyFill="1" applyBorder="1" applyAlignment="1">
      <alignment horizontal="right" wrapText="1"/>
    </xf>
    <xf numFmtId="4" fontId="11" fillId="0" borderId="16" xfId="4" applyNumberFormat="1" applyFont="1" applyFill="1" applyBorder="1" applyAlignment="1">
      <alignment horizontal="right" vertical="top" wrapText="1"/>
    </xf>
    <xf numFmtId="2" fontId="22" fillId="0" borderId="9" xfId="4" applyNumberFormat="1" applyFont="1" applyFill="1" applyBorder="1" applyAlignment="1">
      <alignment horizontal="left" vertical="top"/>
    </xf>
    <xf numFmtId="2" fontId="22" fillId="0" borderId="2" xfId="4" applyNumberFormat="1" applyFont="1" applyFill="1" applyBorder="1" applyAlignment="1">
      <alignment horizontal="left" vertical="top"/>
    </xf>
    <xf numFmtId="0" fontId="21" fillId="0" borderId="10" xfId="4" applyFont="1" applyFill="1" applyBorder="1" applyAlignment="1">
      <alignment horizontal="left"/>
    </xf>
    <xf numFmtId="1" fontId="11" fillId="0" borderId="10" xfId="4" applyNumberFormat="1" applyFont="1" applyFill="1" applyBorder="1" applyAlignment="1">
      <alignment horizontal="left"/>
    </xf>
    <xf numFmtId="4" fontId="51" fillId="0" borderId="7" xfId="4" applyNumberFormat="1" applyFont="1" applyFill="1" applyBorder="1" applyAlignment="1">
      <alignment horizontal="right"/>
    </xf>
    <xf numFmtId="0" fontId="11" fillId="0" borderId="11" xfId="4" applyNumberFormat="1" applyFont="1" applyFill="1" applyBorder="1" applyAlignment="1">
      <alignment horizontal="center" vertical="top" wrapText="1"/>
    </xf>
    <xf numFmtId="4" fontId="11" fillId="0" borderId="11" xfId="4" applyNumberFormat="1" applyFont="1" applyFill="1" applyBorder="1" applyAlignment="1">
      <alignment horizontal="center" vertical="top" wrapText="1"/>
    </xf>
    <xf numFmtId="0" fontId="22" fillId="0" borderId="0" xfId="4" applyNumberFormat="1" applyFont="1" applyFill="1"/>
    <xf numFmtId="4" fontId="87" fillId="0" borderId="0" xfId="4" applyNumberFormat="1" applyFont="1"/>
    <xf numFmtId="0" fontId="85" fillId="0" borderId="0" xfId="4" applyFont="1" applyFill="1" applyBorder="1" applyAlignment="1">
      <alignment horizontal="left" vertical="top" wrapText="1"/>
    </xf>
    <xf numFmtId="1" fontId="85" fillId="0" borderId="0" xfId="4" applyNumberFormat="1" applyFont="1" applyFill="1" applyBorder="1" applyAlignment="1">
      <alignment horizontal="left" vertical="top" wrapText="1"/>
    </xf>
    <xf numFmtId="0" fontId="11" fillId="0" borderId="0" xfId="4" applyNumberFormat="1" applyFont="1" applyFill="1" applyBorder="1" applyAlignment="1">
      <alignment horizontal="left" vertical="top" wrapText="1"/>
    </xf>
    <xf numFmtId="4" fontId="11" fillId="0" borderId="0" xfId="4" applyNumberFormat="1" applyFont="1" applyFill="1" applyBorder="1" applyAlignment="1">
      <alignment horizontal="left" vertical="top" wrapText="1"/>
    </xf>
    <xf numFmtId="0" fontId="11" fillId="0" borderId="0" xfId="4" applyFont="1" applyFill="1" applyAlignment="1">
      <alignment horizontal="left" wrapText="1"/>
    </xf>
    <xf numFmtId="0" fontId="51" fillId="0" borderId="0" xfId="4" applyNumberFormat="1" applyFont="1" applyFill="1" applyBorder="1" applyAlignment="1">
      <alignment horizontal="justify" vertical="top" wrapText="1"/>
    </xf>
    <xf numFmtId="0" fontId="51" fillId="0" borderId="0" xfId="4" applyNumberFormat="1" applyFont="1" applyFill="1" applyBorder="1" applyAlignment="1">
      <alignment horizontal="right" wrapText="1"/>
    </xf>
    <xf numFmtId="0" fontId="12" fillId="0" borderId="0" xfId="4" applyFont="1" applyFill="1" applyBorder="1" applyAlignment="1">
      <alignment horizontal="right" vertical="top" wrapText="1"/>
    </xf>
    <xf numFmtId="0" fontId="11" fillId="0" borderId="16" xfId="4" applyFont="1" applyFill="1" applyBorder="1" applyAlignment="1">
      <alignment horizontal="justify" vertical="top" wrapText="1"/>
    </xf>
    <xf numFmtId="0" fontId="11" fillId="0" borderId="16" xfId="4" applyFont="1" applyFill="1" applyBorder="1" applyAlignment="1">
      <alignment horizontal="right" vertical="center" wrapText="1"/>
    </xf>
    <xf numFmtId="1" fontId="11" fillId="0" borderId="16" xfId="4" applyNumberFormat="1" applyFont="1" applyFill="1" applyBorder="1"/>
    <xf numFmtId="0" fontId="21" fillId="0" borderId="16" xfId="4" applyFont="1" applyFill="1" applyBorder="1"/>
    <xf numFmtId="4" fontId="11" fillId="0" borderId="16" xfId="4" applyNumberFormat="1" applyFont="1" applyFill="1" applyBorder="1"/>
    <xf numFmtId="0" fontId="22" fillId="0" borderId="10" xfId="4" applyNumberFormat="1" applyFont="1" applyFill="1" applyBorder="1" applyAlignment="1">
      <alignment horizontal="justify" vertical="top"/>
    </xf>
    <xf numFmtId="4" fontId="11" fillId="0" borderId="10" xfId="4" applyNumberFormat="1" applyFont="1" applyFill="1" applyBorder="1"/>
    <xf numFmtId="0" fontId="22" fillId="0" borderId="0" xfId="4" applyFont="1" applyFill="1" applyBorder="1" applyAlignment="1">
      <alignment horizontal="right" vertical="top" wrapText="1"/>
    </xf>
    <xf numFmtId="1" fontId="114" fillId="0" borderId="0" xfId="4" applyNumberFormat="1" applyFont="1" applyFill="1" applyBorder="1" applyAlignment="1">
      <alignment horizontal="right" vertical="top" wrapText="1"/>
    </xf>
    <xf numFmtId="0" fontId="18" fillId="0" borderId="0" xfId="4" applyFont="1" applyFill="1" applyAlignment="1">
      <alignment wrapText="1"/>
    </xf>
    <xf numFmtId="0" fontId="11" fillId="0" borderId="0" xfId="4" applyFont="1" applyFill="1" applyBorder="1" applyAlignment="1">
      <alignment horizontal="justify" vertical="top" wrapText="1"/>
    </xf>
    <xf numFmtId="4" fontId="115" fillId="0" borderId="0" xfId="4" applyNumberFormat="1" applyFont="1" applyFill="1" applyBorder="1"/>
    <xf numFmtId="0" fontId="116" fillId="0" borderId="0" xfId="4" applyFont="1" applyFill="1" applyBorder="1"/>
    <xf numFmtId="0" fontId="99" fillId="0" borderId="0" xfId="4" applyFont="1" applyFill="1" applyBorder="1" applyAlignment="1">
      <alignment horizontal="left" vertical="top" wrapText="1"/>
    </xf>
    <xf numFmtId="1" fontId="99" fillId="0" borderId="0" xfId="4" applyNumberFormat="1" applyFont="1" applyFill="1" applyBorder="1" applyAlignment="1">
      <alignment horizontal="left" vertical="top" wrapText="1"/>
    </xf>
    <xf numFmtId="16" fontId="9" fillId="0" borderId="0" xfId="7" applyNumberFormat="1" applyFont="1" applyFill="1" applyBorder="1" applyAlignment="1" applyProtection="1">
      <alignment horizontal="right" vertical="top" wrapText="1"/>
    </xf>
    <xf numFmtId="0" fontId="8" fillId="0" borderId="0" xfId="7" applyFont="1" applyFill="1" applyBorder="1" applyAlignment="1" applyProtection="1">
      <alignment vertical="top" wrapText="1"/>
    </xf>
    <xf numFmtId="0" fontId="8" fillId="0" borderId="0" xfId="7" applyFont="1" applyFill="1" applyBorder="1" applyAlignment="1" applyProtection="1">
      <alignment horizontal="center" wrapText="1"/>
    </xf>
    <xf numFmtId="4" fontId="8" fillId="0" borderId="0" xfId="10" applyNumberFormat="1" applyFont="1" applyFill="1" applyBorder="1" applyAlignment="1" applyProtection="1">
      <alignment horizontal="right" wrapText="1"/>
    </xf>
    <xf numFmtId="4" fontId="8" fillId="0" borderId="0" xfId="7" applyNumberFormat="1" applyFont="1" applyFill="1" applyBorder="1" applyAlignment="1" applyProtection="1">
      <alignment horizontal="right" vertical="top" wrapText="1"/>
      <protection locked="0"/>
    </xf>
    <xf numFmtId="0" fontId="11" fillId="0" borderId="0" xfId="4" applyFont="1" applyAlignment="1">
      <alignment horizontal="left" wrapText="1"/>
    </xf>
    <xf numFmtId="4" fontId="8" fillId="0" borderId="0" xfId="10" applyNumberFormat="1" applyFont="1" applyBorder="1" applyAlignment="1" applyProtection="1">
      <alignment horizontal="right" wrapText="1"/>
    </xf>
    <xf numFmtId="0" fontId="11" fillId="0" borderId="0" xfId="4" applyFont="1" applyFill="1" applyBorder="1" applyAlignment="1">
      <alignment horizontal="right"/>
    </xf>
    <xf numFmtId="0" fontId="117" fillId="0" borderId="0" xfId="4" applyFont="1" applyFill="1" applyBorder="1"/>
    <xf numFmtId="0" fontId="118" fillId="0" borderId="10" xfId="4" applyFont="1" applyFill="1" applyBorder="1"/>
    <xf numFmtId="1" fontId="115" fillId="0" borderId="10" xfId="4" applyNumberFormat="1" applyFont="1" applyFill="1" applyBorder="1"/>
    <xf numFmtId="4" fontId="119" fillId="0" borderId="7" xfId="4" applyNumberFormat="1" applyFont="1" applyFill="1" applyBorder="1" applyProtection="1"/>
    <xf numFmtId="4" fontId="119" fillId="0" borderId="0" xfId="4" applyNumberFormat="1" applyFont="1" applyFill="1" applyBorder="1"/>
    <xf numFmtId="0" fontId="115" fillId="0" borderId="0" xfId="4" applyFont="1" applyFill="1" applyBorder="1" applyAlignment="1">
      <alignment horizontal="left" vertical="top" wrapText="1"/>
    </xf>
    <xf numFmtId="4" fontId="78" fillId="0" borderId="0" xfId="4" applyNumberFormat="1" applyFont="1" applyFill="1"/>
    <xf numFmtId="0" fontId="39" fillId="0" borderId="2" xfId="4" applyFont="1" applyFill="1" applyBorder="1" applyAlignment="1">
      <alignment vertical="center" wrapText="1"/>
    </xf>
    <xf numFmtId="0" fontId="39" fillId="0" borderId="2" xfId="4" applyFont="1" applyFill="1" applyBorder="1" applyAlignment="1">
      <alignment vertical="center"/>
    </xf>
    <xf numFmtId="0" fontId="78" fillId="0" borderId="0" xfId="4" applyFont="1" applyFill="1" applyAlignment="1"/>
    <xf numFmtId="0" fontId="80" fillId="0" borderId="0" xfId="4" applyFont="1" applyFill="1" applyAlignment="1"/>
    <xf numFmtId="1" fontId="11" fillId="0" borderId="0" xfId="4" applyNumberFormat="1" applyFont="1" applyFill="1" applyAlignment="1">
      <alignment horizontal="right" wrapText="1"/>
    </xf>
    <xf numFmtId="4" fontId="11" fillId="0" borderId="0" xfId="4" applyNumberFormat="1" applyFont="1" applyFill="1" applyAlignment="1">
      <alignment horizontal="right" vertical="top" wrapText="1"/>
    </xf>
    <xf numFmtId="0" fontId="39" fillId="0" borderId="0" xfId="4" applyFont="1" applyFill="1" applyBorder="1" applyAlignment="1">
      <alignment horizontal="left" vertical="top" wrapText="1"/>
    </xf>
    <xf numFmtId="0" fontId="21" fillId="0" borderId="0" xfId="4" applyFont="1" applyFill="1" applyAlignment="1">
      <alignment horizontal="left" vertical="top"/>
    </xf>
    <xf numFmtId="1" fontId="21" fillId="0" borderId="0" xfId="4" applyNumberFormat="1" applyFont="1" applyFill="1" applyAlignment="1">
      <alignment horizontal="left" vertical="top"/>
    </xf>
    <xf numFmtId="0" fontId="11" fillId="3" borderId="0" xfId="4" applyFont="1" applyFill="1" applyAlignment="1">
      <alignment horizontal="justify" vertical="top" wrapText="1"/>
    </xf>
    <xf numFmtId="2" fontId="92" fillId="0" borderId="0" xfId="4" applyNumberFormat="1" applyFont="1" applyFill="1" applyAlignment="1">
      <alignment horizontal="left" vertical="top" wrapText="1"/>
    </xf>
    <xf numFmtId="0" fontId="8" fillId="0" borderId="0" xfId="4" applyFont="1" applyFill="1" applyBorder="1" applyAlignment="1">
      <alignment horizontal="left" vertical="top" wrapText="1"/>
    </xf>
    <xf numFmtId="2" fontId="92" fillId="0" borderId="0" xfId="4" applyNumberFormat="1" applyFont="1" applyFill="1" applyAlignment="1">
      <alignment horizontal="right" wrapText="1"/>
    </xf>
    <xf numFmtId="2" fontId="8" fillId="0" borderId="0" xfId="4" applyNumberFormat="1" applyFont="1" applyFill="1" applyAlignment="1">
      <alignment horizontal="right" wrapText="1"/>
    </xf>
    <xf numFmtId="0" fontId="120" fillId="0" borderId="0" xfId="4" applyFont="1" applyFill="1" applyBorder="1"/>
    <xf numFmtId="1" fontId="80" fillId="0" borderId="0" xfId="4" applyNumberFormat="1" applyFont="1" applyFill="1" applyBorder="1"/>
    <xf numFmtId="0" fontId="80" fillId="0" borderId="0" xfId="4" applyFont="1" applyFill="1" applyBorder="1"/>
    <xf numFmtId="0" fontId="8" fillId="0" borderId="0" xfId="4" applyFont="1" applyFill="1" applyBorder="1"/>
    <xf numFmtId="0" fontId="78" fillId="0" borderId="0" xfId="4" applyFont="1" applyFill="1" applyBorder="1"/>
    <xf numFmtId="0" fontId="121" fillId="0" borderId="0" xfId="4" applyFont="1" applyFill="1" applyAlignment="1">
      <alignment horizontal="justify" vertical="top" wrapText="1"/>
    </xf>
    <xf numFmtId="1" fontId="122" fillId="0" borderId="0" xfId="4" applyNumberFormat="1" applyFont="1" applyFill="1" applyBorder="1"/>
    <xf numFmtId="0" fontId="122" fillId="0" borderId="0" xfId="4" applyFont="1" applyFill="1" applyBorder="1"/>
    <xf numFmtId="0" fontId="122" fillId="0" borderId="0" xfId="4" applyFont="1" applyFill="1"/>
    <xf numFmtId="0" fontId="123" fillId="0" borderId="0" xfId="4" applyFont="1" applyFill="1" applyAlignment="1">
      <alignment horizontal="justify" vertical="top" wrapText="1"/>
    </xf>
    <xf numFmtId="2" fontId="11" fillId="0" borderId="0" xfId="4" applyNumberFormat="1" applyFont="1" applyFill="1" applyAlignment="1">
      <alignment horizontal="left" wrapText="1"/>
    </xf>
    <xf numFmtId="0" fontId="10" fillId="0" borderId="0" xfId="4" applyFont="1" applyFill="1"/>
    <xf numFmtId="0" fontId="11" fillId="0" borderId="0" xfId="7" applyFont="1" applyFill="1" applyBorder="1" applyAlignment="1" applyProtection="1">
      <alignment vertical="top" wrapText="1"/>
    </xf>
    <xf numFmtId="0" fontId="12" fillId="0" borderId="0" xfId="4" applyFont="1" applyFill="1" applyBorder="1" applyAlignment="1">
      <alignment vertical="top" wrapText="1"/>
    </xf>
    <xf numFmtId="0" fontId="51" fillId="0" borderId="0" xfId="7" applyFont="1" applyFill="1" applyBorder="1" applyAlignment="1" applyProtection="1">
      <alignment vertical="top" wrapText="1"/>
    </xf>
    <xf numFmtId="0" fontId="3" fillId="0" borderId="0" xfId="4" applyFill="1" applyAlignment="1"/>
    <xf numFmtId="0" fontId="124" fillId="0" borderId="0" xfId="4" applyFont="1" applyFill="1"/>
    <xf numFmtId="0" fontId="18" fillId="0" borderId="0" xfId="4" applyFont="1" applyFill="1" applyBorder="1"/>
    <xf numFmtId="0" fontId="86" fillId="0" borderId="0" xfId="4" applyFont="1" applyFill="1" applyBorder="1"/>
    <xf numFmtId="1" fontId="18" fillId="0" borderId="0" xfId="4" applyNumberFormat="1" applyFont="1" applyFill="1" applyBorder="1"/>
    <xf numFmtId="0" fontId="51" fillId="0" borderId="0" xfId="4" applyFont="1" applyFill="1" applyAlignment="1">
      <alignment vertical="top" wrapText="1"/>
    </xf>
    <xf numFmtId="0" fontId="90" fillId="0" borderId="0" xfId="4" applyFont="1" applyFill="1" applyAlignment="1" applyProtection="1">
      <protection locked="0"/>
    </xf>
    <xf numFmtId="0" fontId="18" fillId="5" borderId="0" xfId="4" applyFont="1" applyFill="1"/>
    <xf numFmtId="2" fontId="51" fillId="0" borderId="0" xfId="4" applyNumberFormat="1" applyFont="1" applyFill="1" applyAlignment="1">
      <alignment horizontal="right" vertical="top" wrapText="1"/>
    </xf>
    <xf numFmtId="2" fontId="17" fillId="0" borderId="0" xfId="4" applyNumberFormat="1" applyFont="1" applyFill="1" applyBorder="1" applyAlignment="1">
      <alignment horizontal="left" vertical="center"/>
    </xf>
    <xf numFmtId="2" fontId="38" fillId="0" borderId="0" xfId="4" applyNumberFormat="1" applyFont="1" applyFill="1" applyBorder="1" applyAlignment="1">
      <alignment horizontal="left" vertical="center"/>
    </xf>
    <xf numFmtId="2" fontId="44" fillId="0" borderId="0" xfId="4" applyNumberFormat="1" applyFont="1" applyFill="1" applyBorder="1" applyAlignment="1">
      <alignment horizontal="left" vertical="center"/>
    </xf>
    <xf numFmtId="0" fontId="51" fillId="0" borderId="0" xfId="4" applyFont="1" applyFill="1" applyBorder="1" applyAlignment="1">
      <alignment wrapText="1"/>
    </xf>
    <xf numFmtId="2" fontId="11" fillId="0" borderId="0" xfId="4" applyNumberFormat="1" applyFont="1" applyFill="1" applyBorder="1" applyAlignment="1">
      <alignment horizontal="left" vertical="top" wrapText="1"/>
    </xf>
    <xf numFmtId="0" fontId="125" fillId="6" borderId="22" xfId="4" applyFont="1" applyFill="1" applyBorder="1" applyAlignment="1">
      <alignment horizontal="left" vertical="center" wrapText="1"/>
    </xf>
    <xf numFmtId="0" fontId="125" fillId="6" borderId="23" xfId="4" applyFont="1" applyFill="1" applyBorder="1" applyAlignment="1" applyProtection="1">
      <alignment horizontal="justify" vertical="center" wrapText="1"/>
      <protection locked="0"/>
    </xf>
    <xf numFmtId="0" fontId="125" fillId="6" borderId="24" xfId="4" applyFont="1" applyFill="1" applyBorder="1" applyAlignment="1">
      <alignment horizontal="center" wrapText="1"/>
    </xf>
    <xf numFmtId="2" fontId="125" fillId="6" borderId="22" xfId="4" applyNumberFormat="1" applyFont="1" applyFill="1" applyBorder="1" applyAlignment="1">
      <alignment horizontal="center" vertical="center" wrapText="1"/>
    </xf>
    <xf numFmtId="2" fontId="125" fillId="6" borderId="22" xfId="4" applyNumberFormat="1" applyFont="1" applyFill="1" applyBorder="1" applyAlignment="1">
      <alignment horizontal="center" wrapText="1"/>
    </xf>
    <xf numFmtId="2" fontId="125" fillId="6" borderId="12" xfId="4" applyNumberFormat="1" applyFont="1" applyFill="1" applyBorder="1" applyAlignment="1">
      <alignment horizontal="center" wrapText="1"/>
    </xf>
    <xf numFmtId="2" fontId="125" fillId="6" borderId="14" xfId="4" applyNumberFormat="1" applyFont="1" applyFill="1" applyBorder="1" applyAlignment="1">
      <alignment horizontal="center" vertical="center" wrapText="1"/>
    </xf>
    <xf numFmtId="0" fontId="42" fillId="0" borderId="0" xfId="4" applyFont="1"/>
    <xf numFmtId="0" fontId="126" fillId="0" borderId="0" xfId="4" applyFont="1" applyBorder="1" applyAlignment="1">
      <alignment horizontal="center" vertical="top" wrapText="1"/>
    </xf>
    <xf numFmtId="0" fontId="125" fillId="0" borderId="0" xfId="4" applyFont="1" applyBorder="1" applyAlignment="1">
      <alignment horizontal="justify" vertical="top" wrapText="1"/>
    </xf>
    <xf numFmtId="0" fontId="126" fillId="0" borderId="0" xfId="4" applyFont="1" applyBorder="1" applyAlignment="1">
      <alignment horizontal="center" wrapText="1"/>
    </xf>
    <xf numFmtId="0" fontId="126" fillId="0" borderId="0" xfId="4" applyFont="1" applyBorder="1" applyAlignment="1">
      <alignment horizontal="right" vertical="top" wrapText="1"/>
    </xf>
    <xf numFmtId="167" fontId="126" fillId="0" borderId="0" xfId="4" applyNumberFormat="1" applyFont="1" applyBorder="1" applyAlignment="1">
      <alignment horizontal="right" vertical="top" wrapText="1"/>
    </xf>
    <xf numFmtId="167" fontId="126" fillId="0" borderId="0" xfId="4" applyNumberFormat="1" applyFont="1" applyBorder="1" applyAlignment="1">
      <alignment vertical="top" wrapText="1"/>
    </xf>
    <xf numFmtId="0" fontId="126" fillId="0" borderId="0" xfId="11" applyFont="1" applyBorder="1" applyAlignment="1">
      <alignment horizontal="center" vertical="top" wrapText="1"/>
    </xf>
    <xf numFmtId="0" fontId="126" fillId="0" borderId="0" xfId="4" applyFont="1" applyAlignment="1">
      <alignment horizontal="justify" vertical="top" wrapText="1"/>
    </xf>
    <xf numFmtId="0" fontId="127" fillId="0" borderId="0" xfId="11" applyFont="1" applyBorder="1" applyAlignment="1">
      <alignment horizontal="center" vertical="top" wrapText="1"/>
    </xf>
    <xf numFmtId="0" fontId="127" fillId="0" borderId="0" xfId="11" applyNumberFormat="1" applyFont="1" applyBorder="1" applyAlignment="1">
      <alignment horizontal="center" wrapText="1"/>
    </xf>
    <xf numFmtId="4" fontId="127" fillId="0" borderId="1" xfId="11" applyNumberFormat="1" applyFont="1" applyBorder="1" applyAlignment="1">
      <alignment horizontal="right" wrapText="1"/>
    </xf>
    <xf numFmtId="167" fontId="125" fillId="0" borderId="0" xfId="11" applyNumberFormat="1" applyFont="1" applyBorder="1" applyAlignment="1">
      <alignment horizontal="left" wrapText="1"/>
    </xf>
    <xf numFmtId="0" fontId="42" fillId="0" borderId="0" xfId="4" applyFont="1" applyAlignment="1"/>
    <xf numFmtId="0" fontId="42" fillId="0" borderId="0" xfId="4" applyFont="1" applyBorder="1" applyAlignment="1"/>
    <xf numFmtId="0" fontId="12" fillId="0" borderId="0" xfId="4" applyFont="1" applyFill="1" applyAlignment="1">
      <alignment horizontal="justify" vertical="top" wrapText="1"/>
    </xf>
    <xf numFmtId="2" fontId="22" fillId="0" borderId="0" xfId="4" applyNumberFormat="1" applyFont="1" applyFill="1" applyAlignment="1">
      <alignment horizontal="left" wrapText="1"/>
    </xf>
    <xf numFmtId="0" fontId="128" fillId="0" borderId="0" xfId="4" applyFont="1" applyFill="1"/>
    <xf numFmtId="3" fontId="12" fillId="0" borderId="0" xfId="4" applyNumberFormat="1" applyFont="1" applyFill="1" applyAlignment="1">
      <alignment horizontal="right"/>
    </xf>
    <xf numFmtId="4" fontId="12" fillId="0" borderId="0" xfId="4" applyNumberFormat="1" applyFont="1" applyFill="1" applyAlignment="1" applyProtection="1">
      <alignment horizontal="right"/>
      <protection locked="0"/>
    </xf>
    <xf numFmtId="4" fontId="12" fillId="0" borderId="0" xfId="4" applyNumberFormat="1" applyFont="1" applyFill="1" applyBorder="1" applyAlignment="1">
      <alignment horizontal="right"/>
    </xf>
    <xf numFmtId="0" fontId="128" fillId="0" borderId="0" xfId="4" applyFont="1" applyFill="1" applyBorder="1"/>
    <xf numFmtId="1" fontId="128" fillId="0" borderId="0" xfId="4" applyNumberFormat="1" applyFont="1" applyFill="1" applyBorder="1"/>
    <xf numFmtId="0" fontId="42" fillId="0" borderId="0" xfId="4" applyFont="1" applyBorder="1"/>
    <xf numFmtId="167" fontId="42" fillId="0" borderId="0" xfId="4" applyNumberFormat="1" applyFont="1"/>
    <xf numFmtId="4" fontId="42" fillId="0" borderId="0" xfId="4" applyNumberFormat="1" applyFont="1"/>
    <xf numFmtId="0" fontId="125" fillId="7" borderId="9" xfId="4" applyFont="1" applyFill="1" applyBorder="1" applyAlignment="1">
      <alignment horizontal="center"/>
    </xf>
    <xf numFmtId="0" fontId="125" fillId="7" borderId="10" xfId="4" applyFont="1" applyFill="1" applyBorder="1" applyAlignment="1">
      <alignment horizontal="right"/>
    </xf>
    <xf numFmtId="0" fontId="125" fillId="7" borderId="10" xfId="4" applyFont="1" applyFill="1" applyBorder="1" applyAlignment="1">
      <alignment horizontal="center"/>
    </xf>
    <xf numFmtId="4" fontId="125" fillId="7" borderId="10" xfId="4" applyNumberFormat="1" applyFont="1" applyFill="1" applyBorder="1" applyAlignment="1"/>
    <xf numFmtId="4" fontId="125" fillId="7" borderId="17" xfId="4" applyNumberFormat="1" applyFont="1" applyFill="1" applyBorder="1" applyAlignment="1"/>
    <xf numFmtId="2" fontId="13" fillId="0" borderId="0" xfId="12" applyNumberFormat="1" applyFont="1" applyAlignment="1">
      <alignment horizontal="left" vertical="top"/>
    </xf>
    <xf numFmtId="4" fontId="13" fillId="0" borderId="0" xfId="12" applyNumberFormat="1" applyFont="1" applyAlignment="1">
      <alignment horizontal="right" vertical="top"/>
    </xf>
    <xf numFmtId="0" fontId="2" fillId="0" borderId="0" xfId="12"/>
    <xf numFmtId="2" fontId="13" fillId="0" borderId="0" xfId="12" applyNumberFormat="1" applyFont="1" applyAlignment="1">
      <alignment horizontal="left"/>
    </xf>
    <xf numFmtId="2" fontId="12" fillId="0" borderId="0" xfId="12" applyNumberFormat="1" applyFont="1" applyFill="1" applyAlignment="1">
      <alignment horizontal="left" vertical="center"/>
    </xf>
    <xf numFmtId="0" fontId="24" fillId="0" borderId="0" xfId="12" applyFont="1" applyAlignment="1">
      <alignment horizontal="left" vertical="center"/>
    </xf>
    <xf numFmtId="2" fontId="12" fillId="0" borderId="0" xfId="12" applyNumberFormat="1" applyFont="1" applyFill="1" applyAlignment="1">
      <alignment horizontal="left" vertical="top"/>
    </xf>
    <xf numFmtId="4" fontId="12" fillId="0" borderId="0" xfId="12" applyNumberFormat="1" applyFont="1" applyFill="1" applyAlignment="1">
      <alignment horizontal="right" vertical="top"/>
    </xf>
    <xf numFmtId="2" fontId="12" fillId="0" borderId="0" xfId="12" applyNumberFormat="1" applyFont="1" applyFill="1" applyAlignment="1">
      <alignment horizontal="left"/>
    </xf>
    <xf numFmtId="0" fontId="2" fillId="0" borderId="0" xfId="12" applyAlignment="1">
      <alignment horizontal="left" vertical="center"/>
    </xf>
    <xf numFmtId="0" fontId="34" fillId="0" borderId="0" xfId="12" applyFont="1" applyFill="1"/>
    <xf numFmtId="2" fontId="11" fillId="0" borderId="0" xfId="12" applyNumberFormat="1" applyFont="1" applyFill="1" applyAlignment="1">
      <alignment horizontal="left"/>
    </xf>
    <xf numFmtId="0" fontId="12" fillId="0" borderId="0" xfId="12" applyFont="1" applyAlignment="1">
      <alignment horizontal="left" vertical="center"/>
    </xf>
    <xf numFmtId="0" fontId="7" fillId="0" borderId="0" xfId="12" applyFont="1" applyAlignment="1">
      <alignment horizontal="left" vertical="center"/>
    </xf>
    <xf numFmtId="0" fontId="2" fillId="0" borderId="0" xfId="12" applyFill="1"/>
    <xf numFmtId="0" fontId="14" fillId="0" borderId="0" xfId="12" applyFont="1" applyAlignment="1">
      <alignment horizontal="left" vertical="center"/>
    </xf>
    <xf numFmtId="2" fontId="22" fillId="0" borderId="0" xfId="12" applyNumberFormat="1" applyFont="1" applyFill="1" applyAlignment="1">
      <alignment horizontal="left"/>
    </xf>
    <xf numFmtId="2" fontId="12" fillId="0" borderId="0" xfId="12" applyNumberFormat="1" applyFont="1" applyAlignment="1">
      <alignment horizontal="left" vertical="center"/>
    </xf>
    <xf numFmtId="2" fontId="17" fillId="0" borderId="0" xfId="12" applyNumberFormat="1" applyFont="1" applyAlignment="1">
      <alignment horizontal="left" vertical="center"/>
    </xf>
    <xf numFmtId="2" fontId="16" fillId="0" borderId="0" xfId="12" applyNumberFormat="1" applyFont="1" applyAlignment="1">
      <alignment horizontal="left" vertical="center"/>
    </xf>
    <xf numFmtId="2" fontId="7" fillId="0" borderId="0" xfId="12" applyNumberFormat="1" applyFont="1" applyAlignment="1">
      <alignment horizontal="left" vertical="center"/>
    </xf>
    <xf numFmtId="0" fontId="18" fillId="0" borderId="0" xfId="12" applyFont="1" applyAlignment="1">
      <alignment horizontal="left" vertical="center"/>
    </xf>
    <xf numFmtId="4" fontId="7" fillId="0" borderId="0" xfId="12" applyNumberFormat="1" applyFont="1" applyAlignment="1">
      <alignment horizontal="left" vertical="center"/>
    </xf>
    <xf numFmtId="0" fontId="15" fillId="0" borderId="0" xfId="12" applyFont="1" applyAlignment="1">
      <alignment horizontal="left" vertical="center"/>
    </xf>
    <xf numFmtId="0" fontId="19" fillId="0" borderId="0" xfId="12" applyFont="1" applyAlignment="1">
      <alignment horizontal="left" vertical="center"/>
    </xf>
    <xf numFmtId="0" fontId="20" fillId="0" borderId="0" xfId="12" applyFont="1" applyAlignment="1">
      <alignment horizontal="left" vertical="center"/>
    </xf>
    <xf numFmtId="2" fontId="13" fillId="0" borderId="0" xfId="12" applyNumberFormat="1" applyFont="1" applyAlignment="1">
      <alignment horizontal="left" vertical="center"/>
    </xf>
    <xf numFmtId="4" fontId="13" fillId="0" borderId="0" xfId="12" applyNumberFormat="1" applyFont="1" applyAlignment="1">
      <alignment horizontal="left" vertical="center"/>
    </xf>
    <xf numFmtId="2" fontId="21" fillId="0" borderId="0" xfId="12" applyNumberFormat="1" applyFont="1" applyAlignment="1">
      <alignment horizontal="left" vertical="center"/>
    </xf>
    <xf numFmtId="2" fontId="21" fillId="0" borderId="0" xfId="12" applyNumberFormat="1" applyFont="1" applyAlignment="1">
      <alignment horizontal="left" vertical="top" wrapText="1"/>
    </xf>
    <xf numFmtId="2" fontId="13" fillId="0" borderId="0" xfId="12" applyNumberFormat="1" applyFont="1" applyAlignment="1">
      <alignment horizontal="left" vertical="top" wrapText="1"/>
    </xf>
    <xf numFmtId="2" fontId="22" fillId="0" borderId="0" xfId="12" applyNumberFormat="1" applyFont="1" applyAlignment="1">
      <alignment horizontal="left" vertical="center"/>
    </xf>
    <xf numFmtId="2" fontId="23" fillId="0" borderId="0" xfId="12" applyNumberFormat="1" applyFont="1" applyAlignment="1">
      <alignment horizontal="left" vertical="top"/>
    </xf>
    <xf numFmtId="2" fontId="23" fillId="0" borderId="0" xfId="12" applyNumberFormat="1" applyFont="1" applyAlignment="1">
      <alignment horizontal="left"/>
    </xf>
    <xf numFmtId="0" fontId="19" fillId="0" borderId="0" xfId="12" applyFont="1"/>
    <xf numFmtId="2" fontId="12" fillId="0" borderId="0" xfId="12" applyNumberFormat="1" applyFont="1" applyAlignment="1">
      <alignment horizontal="left" vertical="top"/>
    </xf>
    <xf numFmtId="0" fontId="24" fillId="0" borderId="0" xfId="12" applyFont="1" applyAlignment="1">
      <alignment horizontal="left" vertical="center" indent="1"/>
    </xf>
    <xf numFmtId="0" fontId="24" fillId="0" borderId="0" xfId="12" applyFont="1" applyAlignment="1">
      <alignment horizontal="left" vertical="center" indent="5"/>
    </xf>
    <xf numFmtId="0" fontId="17" fillId="0" borderId="0" xfId="12" applyFont="1" applyAlignment="1">
      <alignment horizontal="left" vertical="center" indent="1"/>
    </xf>
    <xf numFmtId="0" fontId="70" fillId="0" borderId="0" xfId="12" applyFont="1" applyAlignment="1">
      <alignment horizontal="center" vertical="top" wrapText="1"/>
    </xf>
    <xf numFmtId="0" fontId="70" fillId="0" borderId="0" xfId="12" applyFont="1" applyFill="1" applyAlignment="1">
      <alignment horizontal="left" vertical="top" wrapText="1"/>
    </xf>
    <xf numFmtId="2" fontId="25" fillId="0" borderId="0" xfId="12" applyNumberFormat="1" applyFont="1" applyAlignment="1">
      <alignment horizontal="left" vertical="top"/>
    </xf>
    <xf numFmtId="4" fontId="25" fillId="0" borderId="0" xfId="12" applyNumberFormat="1" applyFont="1" applyAlignment="1">
      <alignment horizontal="right" vertical="top"/>
    </xf>
    <xf numFmtId="0" fontId="71" fillId="0" borderId="0" xfId="12" applyFont="1" applyAlignment="1"/>
    <xf numFmtId="2" fontId="26" fillId="0" borderId="0" xfId="12" applyNumberFormat="1" applyFont="1" applyFill="1" applyAlignment="1">
      <alignment horizontal="left" vertical="top" wrapText="1"/>
    </xf>
    <xf numFmtId="2" fontId="25" fillId="0" borderId="0" xfId="12" applyNumberFormat="1" applyFont="1" applyAlignment="1">
      <alignment horizontal="left"/>
    </xf>
    <xf numFmtId="0" fontId="27" fillId="0" borderId="0" xfId="12" applyFont="1"/>
    <xf numFmtId="2" fontId="26" fillId="0" borderId="0" xfId="12" applyNumberFormat="1" applyFont="1" applyAlignment="1">
      <alignment horizontal="left" vertical="top" wrapText="1"/>
    </xf>
    <xf numFmtId="0" fontId="28" fillId="0" borderId="0" xfId="12" applyFont="1" applyAlignment="1">
      <alignment horizontal="left"/>
    </xf>
    <xf numFmtId="4" fontId="25" fillId="0" borderId="0" xfId="12" applyNumberFormat="1" applyFont="1" applyAlignment="1">
      <alignment horizontal="left" vertical="top"/>
    </xf>
    <xf numFmtId="0" fontId="28" fillId="0" borderId="0" xfId="12" applyFont="1" applyAlignment="1"/>
    <xf numFmtId="0" fontId="28" fillId="0" borderId="0" xfId="12" applyFont="1"/>
    <xf numFmtId="0" fontId="29" fillId="0" borderId="0" xfId="12" applyFont="1"/>
    <xf numFmtId="49" fontId="13" fillId="0" borderId="0" xfId="12" applyNumberFormat="1" applyFont="1" applyAlignment="1">
      <alignment horizontal="left" vertical="top"/>
    </xf>
    <xf numFmtId="0" fontId="30" fillId="0" borderId="0" xfId="12" applyFont="1"/>
    <xf numFmtId="0" fontId="2" fillId="0" borderId="0" xfId="12" applyFont="1"/>
    <xf numFmtId="2" fontId="31" fillId="0" borderId="0" xfId="12" applyNumberFormat="1" applyFont="1" applyAlignment="1">
      <alignment horizontal="left" vertical="top"/>
    </xf>
    <xf numFmtId="2" fontId="23" fillId="0" borderId="0" xfId="12" applyNumberFormat="1" applyFont="1" applyAlignment="1">
      <alignment horizontal="right"/>
    </xf>
    <xf numFmtId="2" fontId="32" fillId="0" borderId="0" xfId="12" applyNumberFormat="1" applyFont="1" applyAlignment="1">
      <alignment horizontal="left"/>
    </xf>
    <xf numFmtId="2" fontId="32" fillId="0" borderId="0" xfId="12" applyNumberFormat="1" applyFont="1" applyAlignment="1">
      <alignment horizontal="left" vertical="top"/>
    </xf>
    <xf numFmtId="0" fontId="33" fillId="0" borderId="0" xfId="12" applyFont="1"/>
    <xf numFmtId="0" fontId="2" fillId="0" borderId="0" xfId="12" applyAlignment="1">
      <alignment wrapText="1"/>
    </xf>
    <xf numFmtId="4" fontId="2" fillId="0" borderId="0" xfId="12" applyNumberFormat="1"/>
    <xf numFmtId="0" fontId="18" fillId="0" borderId="0" xfId="12" applyFont="1"/>
    <xf numFmtId="4" fontId="18" fillId="0" borderId="0" xfId="12" applyNumberFormat="1" applyFont="1"/>
    <xf numFmtId="4" fontId="19" fillId="0" borderId="0" xfId="12" applyNumberFormat="1" applyFont="1" applyFill="1"/>
    <xf numFmtId="0" fontId="35" fillId="0" borderId="0" xfId="12" applyFont="1" applyFill="1"/>
    <xf numFmtId="0" fontId="19" fillId="0" borderId="0" xfId="12" applyFont="1" applyFill="1"/>
    <xf numFmtId="2" fontId="12" fillId="0" borderId="0" xfId="12" applyNumberFormat="1" applyFont="1" applyFill="1" applyAlignment="1">
      <alignment horizontal="left" vertical="center" wrapText="1"/>
    </xf>
    <xf numFmtId="2" fontId="17" fillId="0" borderId="0" xfId="12" applyNumberFormat="1" applyFont="1" applyFill="1" applyAlignment="1">
      <alignment horizontal="left" vertical="center"/>
    </xf>
    <xf numFmtId="2" fontId="12" fillId="0" borderId="0" xfId="12" applyNumberFormat="1" applyFont="1" applyAlignment="1">
      <alignment horizontal="left"/>
    </xf>
    <xf numFmtId="4" fontId="12" fillId="0" borderId="0" xfId="12" applyNumberFormat="1" applyFont="1" applyAlignment="1">
      <alignment horizontal="right" vertical="top"/>
    </xf>
    <xf numFmtId="4" fontId="19" fillId="0" borderId="0" xfId="12" applyNumberFormat="1" applyFont="1"/>
    <xf numFmtId="2" fontId="22" fillId="0" borderId="0" xfId="12" applyNumberFormat="1" applyFont="1" applyAlignment="1">
      <alignment horizontal="left"/>
    </xf>
    <xf numFmtId="0" fontId="24" fillId="0" borderId="0" xfId="12" applyFont="1" applyAlignment="1">
      <alignment horizontal="center"/>
    </xf>
    <xf numFmtId="0" fontId="2" fillId="0" borderId="0" xfId="12" applyAlignment="1">
      <alignment horizontal="center"/>
    </xf>
    <xf numFmtId="2" fontId="22" fillId="0" borderId="0" xfId="12" applyNumberFormat="1" applyFont="1" applyAlignment="1">
      <alignment horizontal="left" vertical="top"/>
    </xf>
    <xf numFmtId="2" fontId="38" fillId="0" borderId="0" xfId="12" applyNumberFormat="1" applyFont="1" applyAlignment="1">
      <alignment horizontal="left"/>
    </xf>
    <xf numFmtId="2" fontId="17" fillId="0" borderId="2" xfId="12" applyNumberFormat="1" applyFont="1" applyBorder="1" applyAlignment="1">
      <alignment horizontal="left" vertical="center"/>
    </xf>
    <xf numFmtId="2" fontId="38" fillId="0" borderId="2" xfId="12" applyNumberFormat="1" applyFont="1" applyBorder="1" applyAlignment="1">
      <alignment horizontal="left" vertical="center"/>
    </xf>
    <xf numFmtId="4" fontId="38" fillId="0" borderId="2" xfId="12" applyNumberFormat="1" applyFont="1" applyBorder="1" applyAlignment="1">
      <alignment horizontal="left" vertical="center"/>
    </xf>
    <xf numFmtId="2" fontId="38" fillId="0" borderId="0" xfId="12" applyNumberFormat="1" applyFont="1" applyAlignment="1">
      <alignment horizontal="left" vertical="center"/>
    </xf>
    <xf numFmtId="4" fontId="38" fillId="0" borderId="0" xfId="12" applyNumberFormat="1" applyFont="1" applyAlignment="1">
      <alignment horizontal="left" vertical="center"/>
    </xf>
    <xf numFmtId="2" fontId="14" fillId="0" borderId="0" xfId="12" applyNumberFormat="1" applyFont="1" applyAlignment="1">
      <alignment horizontal="left" vertical="center"/>
    </xf>
    <xf numFmtId="2" fontId="39" fillId="0" borderId="0" xfId="12" applyNumberFormat="1" applyFont="1" applyAlignment="1">
      <alignment horizontal="left" vertical="center"/>
    </xf>
    <xf numFmtId="2" fontId="19" fillId="0" borderId="0" xfId="12" applyNumberFormat="1" applyFont="1" applyAlignment="1">
      <alignment horizontal="left" vertical="center"/>
    </xf>
    <xf numFmtId="2" fontId="22" fillId="0" borderId="0" xfId="12" applyNumberFormat="1" applyFont="1" applyFill="1" applyBorder="1" applyAlignment="1">
      <alignment horizontal="right" vertical="center"/>
    </xf>
    <xf numFmtId="4" fontId="39" fillId="0" borderId="3" xfId="12" applyNumberFormat="1" applyFont="1" applyFill="1" applyBorder="1" applyAlignment="1" applyProtection="1">
      <alignment horizontal="right" vertical="center"/>
    </xf>
    <xf numFmtId="4" fontId="39" fillId="0" borderId="0" xfId="12" applyNumberFormat="1" applyFont="1" applyFill="1" applyBorder="1" applyAlignment="1" applyProtection="1">
      <alignment horizontal="right" vertical="center"/>
    </xf>
    <xf numFmtId="2" fontId="14" fillId="0" borderId="0" xfId="12" applyNumberFormat="1" applyFont="1" applyFill="1" applyBorder="1" applyAlignment="1">
      <alignment horizontal="left" vertical="center"/>
    </xf>
    <xf numFmtId="2" fontId="22" fillId="0" borderId="0" xfId="12" applyNumberFormat="1" applyFont="1" applyBorder="1" applyAlignment="1">
      <alignment horizontal="left" vertical="center"/>
    </xf>
    <xf numFmtId="2" fontId="19" fillId="0" borderId="0" xfId="12" applyNumberFormat="1" applyFont="1" applyBorder="1" applyAlignment="1">
      <alignment horizontal="left" vertical="center"/>
    </xf>
    <xf numFmtId="2" fontId="40" fillId="0" borderId="0" xfId="12" applyNumberFormat="1" applyFont="1" applyBorder="1" applyAlignment="1">
      <alignment horizontal="left" vertical="center"/>
    </xf>
    <xf numFmtId="2" fontId="21" fillId="0" borderId="0" xfId="12" applyNumberFormat="1" applyFont="1" applyFill="1" applyBorder="1" applyAlignment="1">
      <alignment horizontal="left" vertical="center"/>
    </xf>
    <xf numFmtId="4" fontId="12" fillId="0" borderId="0" xfId="12" applyNumberFormat="1" applyFont="1" applyBorder="1" applyAlignment="1" applyProtection="1">
      <alignment horizontal="left" vertical="center"/>
    </xf>
    <xf numFmtId="0" fontId="2" fillId="0" borderId="0" xfId="12" applyBorder="1" applyAlignment="1">
      <alignment horizontal="left" vertical="center"/>
    </xf>
    <xf numFmtId="2" fontId="39" fillId="0" borderId="1" xfId="12" applyNumberFormat="1" applyFont="1" applyFill="1" applyBorder="1" applyAlignment="1">
      <alignment horizontal="left" vertical="center"/>
    </xf>
    <xf numFmtId="2" fontId="22" fillId="0" borderId="1" xfId="12" applyNumberFormat="1" applyFont="1" applyBorder="1" applyAlignment="1">
      <alignment horizontal="left" vertical="center"/>
    </xf>
    <xf numFmtId="2" fontId="19" fillId="0" borderId="1" xfId="12" applyNumberFormat="1" applyFont="1" applyBorder="1" applyAlignment="1">
      <alignment horizontal="left" vertical="center"/>
    </xf>
    <xf numFmtId="2" fontId="40" fillId="0" borderId="1" xfId="12" applyNumberFormat="1" applyFont="1" applyBorder="1" applyAlignment="1">
      <alignment horizontal="left" vertical="center"/>
    </xf>
    <xf numFmtId="2" fontId="21" fillId="0" borderId="1" xfId="12" applyNumberFormat="1" applyFont="1" applyFill="1" applyBorder="1" applyAlignment="1">
      <alignment horizontal="left" vertical="center"/>
    </xf>
    <xf numFmtId="4" fontId="41" fillId="0" borderId="1" xfId="12" applyNumberFormat="1" applyFont="1" applyFill="1" applyBorder="1" applyAlignment="1" applyProtection="1">
      <alignment horizontal="left" vertical="center"/>
    </xf>
    <xf numFmtId="2" fontId="12" fillId="0" borderId="0" xfId="12" applyNumberFormat="1" applyFont="1" applyFill="1" applyBorder="1" applyAlignment="1">
      <alignment horizontal="left" vertical="center"/>
    </xf>
    <xf numFmtId="2" fontId="12" fillId="0" borderId="0" xfId="12" applyNumberFormat="1" applyFont="1" applyBorder="1" applyAlignment="1">
      <alignment horizontal="left" vertical="center"/>
    </xf>
    <xf numFmtId="4" fontId="41" fillId="0" borderId="0" xfId="12" applyNumberFormat="1" applyFont="1" applyFill="1" applyBorder="1" applyAlignment="1" applyProtection="1">
      <alignment horizontal="left" vertical="center"/>
    </xf>
    <xf numFmtId="2" fontId="12" fillId="0" borderId="0" xfId="12" applyNumberFormat="1" applyFont="1" applyFill="1" applyBorder="1" applyAlignment="1">
      <alignment vertical="top"/>
    </xf>
    <xf numFmtId="2" fontId="22" fillId="0" borderId="0" xfId="12" applyNumberFormat="1" applyFont="1" applyBorder="1" applyAlignment="1">
      <alignment vertical="top"/>
    </xf>
    <xf numFmtId="2" fontId="15" fillId="0" borderId="0" xfId="12" applyNumberFormat="1" applyFont="1" applyBorder="1" applyAlignment="1">
      <alignment vertical="top"/>
    </xf>
    <xf numFmtId="2" fontId="12" fillId="0" borderId="0" xfId="12" applyNumberFormat="1" applyFont="1" applyBorder="1" applyAlignment="1">
      <alignment vertical="top"/>
    </xf>
    <xf numFmtId="2" fontId="12" fillId="0" borderId="0" xfId="12" applyNumberFormat="1" applyFont="1" applyFill="1" applyBorder="1" applyAlignment="1">
      <alignment horizontal="right" vertical="top"/>
    </xf>
    <xf numFmtId="4" fontId="15" fillId="0" borderId="0" xfId="12" applyNumberFormat="1" applyFont="1" applyFill="1" applyBorder="1" applyAlignment="1" applyProtection="1">
      <alignment vertical="top"/>
    </xf>
    <xf numFmtId="0" fontId="42" fillId="0" borderId="0" xfId="12" applyFont="1" applyBorder="1" applyAlignment="1">
      <alignment vertical="top"/>
    </xf>
    <xf numFmtId="2" fontId="20" fillId="0" borderId="0" xfId="12" applyNumberFormat="1" applyFont="1" applyBorder="1" applyAlignment="1">
      <alignment vertical="top"/>
    </xf>
    <xf numFmtId="4" fontId="20" fillId="0" borderId="5" xfId="12" applyNumberFormat="1" applyFont="1" applyFill="1" applyBorder="1" applyAlignment="1" applyProtection="1">
      <alignment vertical="top"/>
    </xf>
    <xf numFmtId="2" fontId="22" fillId="0" borderId="0" xfId="12" applyNumberFormat="1" applyFont="1" applyFill="1" applyBorder="1" applyAlignment="1">
      <alignment horizontal="right"/>
    </xf>
    <xf numFmtId="2" fontId="22" fillId="0" borderId="0" xfId="12" applyNumberFormat="1" applyFont="1" applyFill="1" applyBorder="1" applyAlignment="1">
      <alignment horizontal="left"/>
    </xf>
    <xf numFmtId="2" fontId="19" fillId="0" borderId="0" xfId="12" applyNumberFormat="1" applyFont="1" applyFill="1" applyBorder="1" applyAlignment="1">
      <alignment horizontal="left" vertical="top"/>
    </xf>
    <xf numFmtId="2" fontId="40" fillId="0" borderId="0" xfId="12" applyNumberFormat="1" applyFont="1" applyFill="1" applyBorder="1" applyAlignment="1">
      <alignment horizontal="left" vertical="top"/>
    </xf>
    <xf numFmtId="2" fontId="21" fillId="0" borderId="0" xfId="12" applyNumberFormat="1" applyFont="1" applyFill="1" applyBorder="1" applyAlignment="1">
      <alignment horizontal="right"/>
    </xf>
    <xf numFmtId="4" fontId="41" fillId="0" borderId="0" xfId="12" applyNumberFormat="1" applyFont="1" applyBorder="1"/>
    <xf numFmtId="0" fontId="2" fillId="0" borderId="0" xfId="12" applyBorder="1"/>
    <xf numFmtId="4" fontId="40" fillId="0" borderId="0" xfId="12" applyNumberFormat="1" applyFont="1" applyFill="1" applyBorder="1" applyAlignment="1">
      <alignment horizontal="right" vertical="top"/>
    </xf>
    <xf numFmtId="2" fontId="22" fillId="0" borderId="1" xfId="12" applyNumberFormat="1" applyFont="1" applyFill="1" applyBorder="1" applyAlignment="1">
      <alignment horizontal="left" vertical="center"/>
    </xf>
    <xf numFmtId="0" fontId="19" fillId="0" borderId="1" xfId="12" applyFont="1" applyBorder="1"/>
    <xf numFmtId="2" fontId="40" fillId="0" borderId="1" xfId="12" applyNumberFormat="1" applyFont="1" applyFill="1" applyBorder="1" applyAlignment="1">
      <alignment horizontal="left" vertical="top"/>
    </xf>
    <xf numFmtId="4" fontId="40" fillId="0" borderId="1" xfId="12" applyNumberFormat="1" applyFont="1" applyFill="1" applyBorder="1" applyAlignment="1">
      <alignment horizontal="right" vertical="top"/>
    </xf>
    <xf numFmtId="2" fontId="12" fillId="0" borderId="0" xfId="12" applyNumberFormat="1" applyFont="1" applyBorder="1" applyAlignment="1">
      <alignment horizontal="left" vertical="top"/>
    </xf>
    <xf numFmtId="2" fontId="40" fillId="0" borderId="0" xfId="12" applyNumberFormat="1" applyFont="1" applyBorder="1" applyAlignment="1">
      <alignment horizontal="left" vertical="top"/>
    </xf>
    <xf numFmtId="2" fontId="21" fillId="0" borderId="0" xfId="12" applyNumberFormat="1" applyFont="1" applyFill="1" applyBorder="1" applyAlignment="1">
      <alignment horizontal="right" vertical="top"/>
    </xf>
    <xf numFmtId="4" fontId="41" fillId="0" borderId="0" xfId="12" applyNumberFormat="1" applyFont="1" applyFill="1" applyBorder="1"/>
    <xf numFmtId="2" fontId="43" fillId="0" borderId="0" xfId="12" applyNumberFormat="1" applyFont="1" applyFill="1" applyBorder="1" applyAlignment="1">
      <alignment horizontal="right" vertical="top"/>
    </xf>
    <xf numFmtId="2" fontId="43" fillId="0" borderId="0" xfId="12" applyNumberFormat="1" applyFont="1" applyBorder="1" applyAlignment="1">
      <alignment horizontal="left" vertical="top"/>
    </xf>
    <xf numFmtId="2" fontId="44" fillId="0" borderId="0" xfId="12" applyNumberFormat="1" applyFont="1" applyBorder="1" applyAlignment="1">
      <alignment horizontal="left" vertical="top"/>
    </xf>
    <xf numFmtId="2" fontId="45" fillId="0" borderId="0" xfId="12" applyNumberFormat="1" applyFont="1" applyFill="1" applyBorder="1" applyAlignment="1">
      <alignment horizontal="right" vertical="top"/>
    </xf>
    <xf numFmtId="4" fontId="46" fillId="0" borderId="0" xfId="12" applyNumberFormat="1" applyFont="1" applyFill="1" applyBorder="1"/>
    <xf numFmtId="2" fontId="45" fillId="0" borderId="0" xfId="12" applyNumberFormat="1" applyFont="1" applyFill="1" applyAlignment="1">
      <alignment horizontal="left" vertical="top"/>
    </xf>
    <xf numFmtId="2" fontId="23" fillId="0" borderId="0" xfId="12" applyNumberFormat="1" applyFont="1" applyFill="1" applyAlignment="1">
      <alignment horizontal="left" vertical="top"/>
    </xf>
    <xf numFmtId="2" fontId="44" fillId="0" borderId="0" xfId="12" applyNumberFormat="1" applyFont="1" applyFill="1" applyAlignment="1">
      <alignment horizontal="left" vertical="top"/>
    </xf>
    <xf numFmtId="2" fontId="45" fillId="0" borderId="0" xfId="12" applyNumberFormat="1" applyFont="1" applyFill="1" applyAlignment="1">
      <alignment horizontal="right" vertical="top"/>
    </xf>
    <xf numFmtId="4" fontId="47" fillId="0" borderId="0" xfId="12" applyNumberFormat="1" applyFont="1" applyFill="1" applyAlignment="1">
      <alignment horizontal="right" vertical="top"/>
    </xf>
    <xf numFmtId="2" fontId="44" fillId="0" borderId="0" xfId="12" applyNumberFormat="1" applyFont="1" applyAlignment="1">
      <alignment horizontal="left" vertical="top"/>
    </xf>
    <xf numFmtId="4" fontId="44" fillId="0" borderId="0" xfId="12" applyNumberFormat="1" applyFont="1" applyAlignment="1">
      <alignment horizontal="right" vertical="top"/>
    </xf>
    <xf numFmtId="2" fontId="2" fillId="0" borderId="0" xfId="12" applyNumberFormat="1" applyBorder="1" applyAlignment="1">
      <alignment horizontal="left" vertical="top"/>
    </xf>
    <xf numFmtId="2" fontId="48" fillId="0" borderId="0" xfId="12" applyNumberFormat="1" applyFont="1" applyBorder="1" applyAlignment="1">
      <alignment horizontal="left" vertical="top"/>
    </xf>
    <xf numFmtId="4" fontId="2" fillId="0" borderId="0" xfId="12" applyNumberFormat="1" applyBorder="1" applyAlignment="1">
      <alignment horizontal="right" vertical="top"/>
    </xf>
    <xf numFmtId="2" fontId="43" fillId="0" borderId="0" xfId="12" applyNumberFormat="1" applyFont="1" applyFill="1" applyBorder="1" applyAlignment="1">
      <alignment horizontal="left" vertical="top"/>
    </xf>
    <xf numFmtId="0" fontId="2" fillId="0" borderId="0" xfId="12" applyFill="1" applyBorder="1"/>
    <xf numFmtId="2" fontId="23" fillId="0" borderId="0" xfId="12" applyNumberFormat="1" applyFont="1" applyFill="1" applyBorder="1" applyAlignment="1">
      <alignment horizontal="left" vertical="top"/>
    </xf>
    <xf numFmtId="2" fontId="2" fillId="0" borderId="0" xfId="12" applyNumberFormat="1" applyFill="1" applyBorder="1" applyAlignment="1">
      <alignment horizontal="left" vertical="top"/>
    </xf>
    <xf numFmtId="2" fontId="44" fillId="0" borderId="0" xfId="12" applyNumberFormat="1" applyFont="1" applyFill="1" applyBorder="1" applyAlignment="1">
      <alignment horizontal="left" vertical="top"/>
    </xf>
    <xf numFmtId="4" fontId="44" fillId="0" borderId="0" xfId="12" applyNumberFormat="1" applyFont="1" applyFill="1" applyBorder="1" applyAlignment="1">
      <alignment horizontal="right" vertical="top"/>
    </xf>
    <xf numFmtId="2" fontId="48" fillId="0" borderId="0" xfId="12" applyNumberFormat="1" applyFont="1" applyFill="1" applyBorder="1" applyAlignment="1">
      <alignment horizontal="left" vertical="top"/>
    </xf>
    <xf numFmtId="4" fontId="2" fillId="0" borderId="0" xfId="12" applyNumberFormat="1" applyBorder="1"/>
    <xf numFmtId="2" fontId="45" fillId="0" borderId="0" xfId="12" applyNumberFormat="1" applyFont="1" applyFill="1" applyBorder="1" applyAlignment="1">
      <alignment horizontal="left" vertical="top"/>
    </xf>
    <xf numFmtId="4" fontId="47" fillId="0" borderId="0" xfId="12" applyNumberFormat="1" applyFont="1" applyFill="1" applyBorder="1" applyAlignment="1">
      <alignment horizontal="right" vertical="top"/>
    </xf>
    <xf numFmtId="2" fontId="23" fillId="0" borderId="0" xfId="12" applyNumberFormat="1" applyFont="1" applyBorder="1" applyAlignment="1">
      <alignment horizontal="left" vertical="top"/>
    </xf>
    <xf numFmtId="2" fontId="45" fillId="0" borderId="0" xfId="12" applyNumberFormat="1" applyFont="1" applyBorder="1" applyAlignment="1">
      <alignment horizontal="left" vertical="top"/>
    </xf>
    <xf numFmtId="4" fontId="44" fillId="0" borderId="0" xfId="12" applyNumberFormat="1" applyFont="1" applyBorder="1" applyAlignment="1">
      <alignment horizontal="right" vertical="top"/>
    </xf>
    <xf numFmtId="2" fontId="50" fillId="0" borderId="0" xfId="12" applyNumberFormat="1" applyFont="1" applyFill="1" applyBorder="1" applyAlignment="1">
      <alignment horizontal="right" vertical="top"/>
    </xf>
    <xf numFmtId="2" fontId="43" fillId="0" borderId="0" xfId="12" applyNumberFormat="1" applyFont="1" applyFill="1" applyAlignment="1">
      <alignment horizontal="left" vertical="top"/>
    </xf>
    <xf numFmtId="2" fontId="43" fillId="0" borderId="0" xfId="12" applyNumberFormat="1" applyFont="1" applyAlignment="1">
      <alignment horizontal="left" vertical="top"/>
    </xf>
    <xf numFmtId="4" fontId="23" fillId="0" borderId="0" xfId="12" applyNumberFormat="1" applyFont="1" applyFill="1" applyBorder="1" applyAlignment="1">
      <alignment horizontal="right" vertical="top"/>
    </xf>
    <xf numFmtId="0" fontId="14" fillId="0" borderId="0" xfId="12" applyFont="1" applyBorder="1" applyAlignment="1">
      <alignment horizontal="center"/>
    </xf>
    <xf numFmtId="0" fontId="14" fillId="0" borderId="0" xfId="12" applyFont="1" applyBorder="1"/>
    <xf numFmtId="0" fontId="14" fillId="0" borderId="0" xfId="12" applyFont="1" applyFill="1" applyBorder="1"/>
    <xf numFmtId="0" fontId="8" fillId="0" borderId="0" xfId="0" applyFont="1" applyAlignment="1">
      <alignment horizontal="left" vertical="top" wrapText="1"/>
    </xf>
    <xf numFmtId="0" fontId="8" fillId="0" borderId="0" xfId="0" applyFont="1" applyFill="1" applyAlignment="1">
      <alignment horizontal="center"/>
    </xf>
    <xf numFmtId="3" fontId="8" fillId="0" borderId="0" xfId="0" applyNumberFormat="1" applyFont="1" applyFill="1" applyAlignment="1">
      <alignment horizontal="right"/>
    </xf>
    <xf numFmtId="4" fontId="8" fillId="0" borderId="0" xfId="0" applyNumberFormat="1" applyFont="1" applyFill="1" applyAlignment="1">
      <alignment horizontal="right"/>
    </xf>
    <xf numFmtId="4" fontId="8" fillId="0" borderId="0" xfId="0" applyNumberFormat="1" applyFont="1" applyFill="1" applyBorder="1" applyAlignment="1">
      <alignment horizontal="right"/>
    </xf>
    <xf numFmtId="0" fontId="14" fillId="0" borderId="0" xfId="2" applyFont="1" applyAlignment="1">
      <alignment horizontal="left" vertical="center" wrapText="1"/>
    </xf>
    <xf numFmtId="0" fontId="14" fillId="0" borderId="0" xfId="2" applyFont="1" applyAlignment="1">
      <alignment horizontal="left" vertical="center"/>
    </xf>
    <xf numFmtId="2" fontId="12" fillId="0" borderId="0" xfId="2" applyNumberFormat="1" applyFont="1" applyAlignment="1">
      <alignment horizontal="left" vertical="top" wrapText="1"/>
    </xf>
    <xf numFmtId="0" fontId="19" fillId="0" borderId="0" xfId="2" applyFont="1" applyAlignment="1">
      <alignment horizontal="left" vertical="top" wrapText="1"/>
    </xf>
    <xf numFmtId="0" fontId="36" fillId="0" borderId="0" xfId="2" applyFont="1" applyAlignment="1">
      <alignment horizontal="left" vertical="center" wrapText="1"/>
    </xf>
    <xf numFmtId="0" fontId="37" fillId="0" borderId="0" xfId="2" applyFont="1" applyAlignment="1">
      <alignment horizontal="left" vertical="center" wrapText="1"/>
    </xf>
    <xf numFmtId="2" fontId="12" fillId="0" borderId="0" xfId="4" applyNumberFormat="1" applyFont="1" applyFill="1" applyAlignment="1">
      <alignment horizontal="left" vertical="top" wrapText="1"/>
    </xf>
    <xf numFmtId="0" fontId="19" fillId="0" borderId="0" xfId="4" applyFont="1" applyFill="1" applyAlignment="1">
      <alignment horizontal="left" vertical="top" wrapText="1"/>
    </xf>
    <xf numFmtId="0" fontId="36" fillId="0" borderId="0" xfId="4" applyFont="1" applyAlignment="1">
      <alignment horizontal="left" vertical="center" wrapText="1"/>
    </xf>
    <xf numFmtId="0" fontId="22" fillId="0" borderId="0" xfId="4" applyFont="1" applyFill="1" applyAlignment="1">
      <alignment horizontal="left" vertical="top" wrapText="1"/>
    </xf>
    <xf numFmtId="0" fontId="14" fillId="0" borderId="0" xfId="4" applyFont="1" applyFill="1" applyAlignment="1">
      <alignment horizontal="left" vertical="top" wrapText="1"/>
    </xf>
    <xf numFmtId="0" fontId="14" fillId="0" borderId="0" xfId="4" applyFont="1" applyFill="1" applyAlignment="1">
      <alignment wrapText="1"/>
    </xf>
    <xf numFmtId="0" fontId="19" fillId="0" borderId="0" xfId="4" applyFont="1" applyFill="1" applyAlignment="1">
      <alignment wrapText="1"/>
    </xf>
    <xf numFmtId="0" fontId="12" fillId="0" borderId="0" xfId="4" applyFont="1" applyFill="1" applyAlignment="1">
      <alignment horizontal="left" vertical="top" wrapText="1"/>
    </xf>
    <xf numFmtId="0" fontId="21" fillId="0" borderId="0" xfId="4" applyFont="1" applyFill="1" applyAlignment="1">
      <alignment horizontal="left" vertical="top" wrapText="1"/>
    </xf>
    <xf numFmtId="0" fontId="3" fillId="0" borderId="0" xfId="4" applyFill="1" applyAlignment="1">
      <alignment wrapText="1"/>
    </xf>
    <xf numFmtId="0" fontId="3" fillId="0" borderId="0" xfId="4" applyFill="1" applyAlignment="1">
      <alignment horizontal="left" vertical="top" wrapText="1"/>
    </xf>
    <xf numFmtId="0" fontId="14" fillId="0" borderId="0" xfId="4" applyFont="1" applyFill="1" applyAlignment="1">
      <alignment vertical="top" wrapText="1"/>
    </xf>
    <xf numFmtId="0" fontId="14" fillId="0" borderId="0" xfId="4" applyFont="1" applyFill="1" applyAlignment="1">
      <alignment vertical="top"/>
    </xf>
    <xf numFmtId="0" fontId="20" fillId="0" borderId="0" xfId="4" applyFont="1" applyFill="1" applyAlignment="1">
      <alignment horizontal="left" vertical="top" wrapText="1"/>
    </xf>
    <xf numFmtId="0" fontId="36" fillId="0" borderId="0" xfId="4" applyFont="1" applyFill="1" applyAlignment="1">
      <alignment horizontal="left" vertical="center" wrapText="1"/>
    </xf>
    <xf numFmtId="0" fontId="37" fillId="0" borderId="0" xfId="4" applyFont="1" applyFill="1" applyAlignment="1">
      <alignment horizontal="left" vertical="center" wrapText="1"/>
    </xf>
    <xf numFmtId="0" fontId="36" fillId="0" borderId="0" xfId="4" applyFont="1" applyFill="1" applyAlignment="1">
      <alignment horizontal="left" wrapText="1"/>
    </xf>
    <xf numFmtId="2" fontId="12" fillId="3" borderId="0" xfId="4" applyNumberFormat="1" applyFont="1" applyFill="1" applyAlignment="1">
      <alignment vertical="top" wrapText="1"/>
    </xf>
    <xf numFmtId="0" fontId="21" fillId="3" borderId="0" xfId="4" applyFont="1" applyFill="1" applyAlignment="1">
      <alignment vertical="top" wrapText="1"/>
    </xf>
    <xf numFmtId="0" fontId="78" fillId="3" borderId="0" xfId="4" applyFont="1" applyFill="1" applyAlignment="1">
      <alignment vertical="top" wrapText="1"/>
    </xf>
    <xf numFmtId="2" fontId="81" fillId="3" borderId="0" xfId="4" applyNumberFormat="1" applyFont="1" applyFill="1" applyAlignment="1">
      <alignment vertical="top" wrapText="1"/>
    </xf>
    <xf numFmtId="0" fontId="84" fillId="3" borderId="0" xfId="4" applyFont="1" applyFill="1" applyAlignment="1">
      <alignment horizontal="left" vertical="top" wrapText="1"/>
    </xf>
    <xf numFmtId="0" fontId="51" fillId="3" borderId="0" xfId="4" applyFont="1" applyFill="1" applyAlignment="1">
      <alignment horizontal="left" vertical="top"/>
    </xf>
    <xf numFmtId="0" fontId="84" fillId="3" borderId="0" xfId="4" applyFont="1" applyFill="1" applyAlignment="1">
      <alignment horizontal="left" vertical="top"/>
    </xf>
    <xf numFmtId="0" fontId="84" fillId="3" borderId="0" xfId="4" applyFont="1" applyFill="1" applyAlignment="1">
      <alignment horizontal="center"/>
    </xf>
    <xf numFmtId="0" fontId="51" fillId="3" borderId="0" xfId="4" applyFont="1" applyFill="1" applyAlignment="1">
      <alignment horizontal="center"/>
    </xf>
    <xf numFmtId="2" fontId="12" fillId="0" borderId="0" xfId="4" applyNumberFormat="1" applyFont="1" applyAlignment="1">
      <alignment vertical="top" wrapText="1"/>
    </xf>
    <xf numFmtId="0" fontId="19" fillId="0" borderId="0" xfId="4" applyFont="1" applyAlignment="1">
      <alignment vertical="top" wrapText="1"/>
    </xf>
    <xf numFmtId="2" fontId="39" fillId="3" borderId="0" xfId="4" applyNumberFormat="1" applyFont="1" applyFill="1" applyAlignment="1">
      <alignment vertical="top" wrapText="1"/>
    </xf>
    <xf numFmtId="0" fontId="11" fillId="0" borderId="0" xfId="4" applyFont="1" applyFill="1" applyAlignment="1">
      <alignment horizontal="left" vertical="top" wrapText="1"/>
    </xf>
    <xf numFmtId="0" fontId="11" fillId="0" borderId="0" xfId="4" applyFont="1" applyFill="1" applyAlignment="1">
      <alignment horizontal="left" vertical="top"/>
    </xf>
    <xf numFmtId="0" fontId="41" fillId="0" borderId="12" xfId="4" applyFont="1" applyFill="1" applyBorder="1" applyAlignment="1">
      <alignment horizontal="center"/>
    </xf>
    <xf numFmtId="0" fontId="41" fillId="0" borderId="13" xfId="4" applyFont="1" applyFill="1" applyBorder="1" applyAlignment="1">
      <alignment horizontal="center"/>
    </xf>
    <xf numFmtId="0" fontId="41" fillId="0" borderId="14" xfId="4" applyFont="1" applyFill="1" applyBorder="1" applyAlignment="1">
      <alignment horizontal="center"/>
    </xf>
    <xf numFmtId="0" fontId="87" fillId="0" borderId="13" xfId="4" applyFont="1" applyFill="1" applyBorder="1" applyAlignment="1"/>
    <xf numFmtId="0" fontId="39" fillId="0" borderId="2" xfId="4" applyFont="1" applyFill="1" applyBorder="1" applyAlignment="1">
      <alignment horizontal="left"/>
    </xf>
    <xf numFmtId="0" fontId="78" fillId="0" borderId="0" xfId="4" applyFont="1" applyFill="1" applyAlignment="1">
      <alignment horizontal="left" vertical="top" wrapText="1"/>
    </xf>
    <xf numFmtId="0" fontId="11" fillId="0" borderId="0" xfId="4" applyFont="1" applyFill="1" applyAlignment="1">
      <alignment vertical="top" wrapText="1"/>
    </xf>
    <xf numFmtId="0" fontId="21" fillId="0" borderId="0" xfId="4" applyFont="1" applyFill="1" applyAlignment="1">
      <alignment wrapText="1"/>
    </xf>
    <xf numFmtId="0" fontId="11" fillId="0" borderId="0" xfId="4" applyFont="1" applyFill="1" applyBorder="1" applyAlignment="1">
      <alignment horizontal="left" vertical="top" wrapText="1"/>
    </xf>
    <xf numFmtId="0" fontId="51" fillId="0" borderId="0" xfId="4" applyFont="1" applyFill="1" applyBorder="1" applyAlignment="1">
      <alignment horizontal="left" vertical="top" wrapText="1"/>
    </xf>
    <xf numFmtId="0" fontId="99" fillId="0" borderId="0" xfId="4" applyFont="1" applyFill="1" applyBorder="1" applyAlignment="1">
      <alignment horizontal="left" vertical="top" wrapText="1"/>
    </xf>
    <xf numFmtId="0" fontId="51" fillId="0" borderId="12" xfId="4" applyFont="1" applyFill="1" applyBorder="1" applyAlignment="1">
      <alignment horizontal="center"/>
    </xf>
    <xf numFmtId="0" fontId="51" fillId="0" borderId="13" xfId="4" applyFont="1" applyFill="1" applyBorder="1" applyAlignment="1">
      <alignment horizontal="center"/>
    </xf>
    <xf numFmtId="0" fontId="51" fillId="0" borderId="14" xfId="4" applyFont="1" applyFill="1" applyBorder="1" applyAlignment="1">
      <alignment horizontal="center"/>
    </xf>
    <xf numFmtId="0" fontId="11" fillId="0" borderId="13" xfId="4" applyFont="1" applyFill="1" applyBorder="1" applyAlignment="1"/>
    <xf numFmtId="0" fontId="39" fillId="0" borderId="0" xfId="4" applyFont="1" applyFill="1" applyBorder="1" applyAlignment="1">
      <alignment horizontal="left" vertical="top" wrapText="1"/>
    </xf>
    <xf numFmtId="0" fontId="21" fillId="0" borderId="0" xfId="4" applyFont="1" applyFill="1"/>
    <xf numFmtId="0" fontId="51" fillId="0" borderId="0" xfId="4" applyFont="1" applyFill="1" applyAlignment="1">
      <alignment horizontal="left" vertical="top" wrapText="1"/>
    </xf>
    <xf numFmtId="0" fontId="78" fillId="0" borderId="0" xfId="4" applyFont="1" applyFill="1" applyAlignment="1">
      <alignment horizontal="left" vertical="top"/>
    </xf>
    <xf numFmtId="0" fontId="3" fillId="0" borderId="0" xfId="4" applyFill="1" applyAlignment="1"/>
    <xf numFmtId="0" fontId="87" fillId="0" borderId="0" xfId="4" applyFont="1" applyFill="1" applyAlignment="1"/>
    <xf numFmtId="0" fontId="36" fillId="0" borderId="0" xfId="4" applyFont="1" applyFill="1" applyAlignment="1">
      <alignment horizontal="center" vertical="center" wrapText="1"/>
    </xf>
    <xf numFmtId="2" fontId="12" fillId="0" borderId="0" xfId="12" applyNumberFormat="1" applyFont="1" applyFill="1" applyAlignment="1">
      <alignment horizontal="left" vertical="top" wrapText="1"/>
    </xf>
    <xf numFmtId="0" fontId="36" fillId="0" borderId="0" xfId="7" applyFont="1" applyAlignment="1">
      <alignment horizontal="left" vertical="center" wrapText="1"/>
    </xf>
    <xf numFmtId="0" fontId="59" fillId="0" borderId="0" xfId="0" applyFont="1" applyFill="1" applyAlignment="1">
      <alignment vertical="top" wrapText="1"/>
    </xf>
    <xf numFmtId="0" fontId="59" fillId="0" borderId="0" xfId="0" applyFont="1" applyAlignment="1">
      <alignment vertical="top" wrapText="1"/>
    </xf>
    <xf numFmtId="0" fontId="8" fillId="0" borderId="0" xfId="0" applyFont="1" applyAlignment="1">
      <alignment vertical="top" wrapText="1"/>
    </xf>
    <xf numFmtId="0" fontId="8" fillId="0" borderId="0" xfId="0" applyFont="1" applyAlignment="1">
      <alignment vertical="top" wrapText="1"/>
    </xf>
  </cellXfs>
  <cellStyles count="15">
    <cellStyle name="Comma 2 2" xfId="10"/>
    <cellStyle name="Hyperlink" xfId="3" builtinId="8"/>
    <cellStyle name="Normal" xfId="0" builtinId="0"/>
    <cellStyle name="Normal 10 2" xfId="9"/>
    <cellStyle name="Normal 2" xfId="2"/>
    <cellStyle name="Normal 2 2" xfId="7"/>
    <cellStyle name="Normal 2 3" xfId="14"/>
    <cellStyle name="Normal_TROŠKOVNIK - KAM - ŽUTO" xfId="6"/>
    <cellStyle name="Normalno 2" xfId="1"/>
    <cellStyle name="Normalno 2 2" xfId="13"/>
    <cellStyle name="Normalno 3" xfId="4"/>
    <cellStyle name="Normalno 4" xfId="12"/>
    <cellStyle name="Obično_Sheet1" xfId="11"/>
    <cellStyle name="Style 1" xfId="8"/>
    <cellStyle name="Zarez 2" xfId="5"/>
  </cellStyles>
  <dxfs count="0"/>
  <tableStyles count="0" defaultTableStyle="TableStyleMedium2" defaultPivotStyle="PivotStyleLight16"/>
  <colors>
    <mruColors>
      <color rgb="FFD3D3D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1.png"/><Relationship Id="rId5" Type="http://schemas.openxmlformats.org/officeDocument/2006/relationships/image" Target="../media/image6.jpeg"/><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1</xdr:row>
      <xdr:rowOff>76200</xdr:rowOff>
    </xdr:from>
    <xdr:to>
      <xdr:col>1</xdr:col>
      <xdr:colOff>1038225</xdr:colOff>
      <xdr:row>4</xdr:row>
      <xdr:rowOff>104775</xdr:rowOff>
    </xdr:to>
    <xdr:pic>
      <xdr:nvPicPr>
        <xdr:cNvPr id="2" name="Picture 6" descr="PLANETARIS vodoravni"/>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66700"/>
          <a:ext cx="248602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43</xdr:row>
      <xdr:rowOff>180975</xdr:rowOff>
    </xdr:from>
    <xdr:to>
      <xdr:col>2</xdr:col>
      <xdr:colOff>0</xdr:colOff>
      <xdr:row>47</xdr:row>
      <xdr:rowOff>142875</xdr:rowOff>
    </xdr:to>
    <xdr:pic>
      <xdr:nvPicPr>
        <xdr:cNvPr id="3" name="Picture 8" descr="13_12_16 Memorandum HRV"/>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8610600"/>
          <a:ext cx="564832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1</xdr:row>
      <xdr:rowOff>76200</xdr:rowOff>
    </xdr:from>
    <xdr:to>
      <xdr:col>1</xdr:col>
      <xdr:colOff>1038225</xdr:colOff>
      <xdr:row>4</xdr:row>
      <xdr:rowOff>104775</xdr:rowOff>
    </xdr:to>
    <xdr:pic>
      <xdr:nvPicPr>
        <xdr:cNvPr id="2" name="Picture 6" descr="PLANETARIS vodoravni"/>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66700"/>
          <a:ext cx="248602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41</xdr:row>
      <xdr:rowOff>180975</xdr:rowOff>
    </xdr:from>
    <xdr:to>
      <xdr:col>2</xdr:col>
      <xdr:colOff>0</xdr:colOff>
      <xdr:row>45</xdr:row>
      <xdr:rowOff>142875</xdr:rowOff>
    </xdr:to>
    <xdr:pic>
      <xdr:nvPicPr>
        <xdr:cNvPr id="5" name="Picture 8" descr="13_12_16 Memorandum HRV"/>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8401050"/>
          <a:ext cx="52197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1</xdr:row>
      <xdr:rowOff>76200</xdr:rowOff>
    </xdr:from>
    <xdr:to>
      <xdr:col>1</xdr:col>
      <xdr:colOff>1038225</xdr:colOff>
      <xdr:row>4</xdr:row>
      <xdr:rowOff>104775</xdr:rowOff>
    </xdr:to>
    <xdr:pic>
      <xdr:nvPicPr>
        <xdr:cNvPr id="2" name="Picture 6" descr="PLANETARIS vodoravni"/>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66700"/>
          <a:ext cx="248602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3343275</xdr:colOff>
      <xdr:row>34</xdr:row>
      <xdr:rowOff>114300</xdr:rowOff>
    </xdr:from>
    <xdr:to>
      <xdr:col>1</xdr:col>
      <xdr:colOff>3667125</xdr:colOff>
      <xdr:row>35</xdr:row>
      <xdr:rowOff>180975</xdr:rowOff>
    </xdr:to>
    <xdr:pic>
      <xdr:nvPicPr>
        <xdr:cNvPr id="3" name="Picture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857750" y="6638925"/>
          <a:ext cx="32385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1485900</xdr:colOff>
      <xdr:row>34</xdr:row>
      <xdr:rowOff>142875</xdr:rowOff>
    </xdr:from>
    <xdr:to>
      <xdr:col>1</xdr:col>
      <xdr:colOff>3238500</xdr:colOff>
      <xdr:row>36</xdr:row>
      <xdr:rowOff>19050</xdr:rowOff>
    </xdr:to>
    <xdr:pic>
      <xdr:nvPicPr>
        <xdr:cNvPr id="4" name="Picture 3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000375" y="6667500"/>
          <a:ext cx="175260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76200</xdr:colOff>
      <xdr:row>41</xdr:row>
      <xdr:rowOff>152400</xdr:rowOff>
    </xdr:from>
    <xdr:to>
      <xdr:col>2</xdr:col>
      <xdr:colOff>76200</xdr:colOff>
      <xdr:row>45</xdr:row>
      <xdr:rowOff>114300</xdr:rowOff>
    </xdr:to>
    <xdr:pic>
      <xdr:nvPicPr>
        <xdr:cNvPr id="5" name="Picture 8" descr="13_12_16 Memorandum HRV"/>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6200" y="8201025"/>
          <a:ext cx="52197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1695450</xdr:colOff>
      <xdr:row>28</xdr:row>
      <xdr:rowOff>19050</xdr:rowOff>
    </xdr:from>
    <xdr:to>
      <xdr:col>1</xdr:col>
      <xdr:colOff>3657600</xdr:colOff>
      <xdr:row>34</xdr:row>
      <xdr:rowOff>19050</xdr:rowOff>
    </xdr:to>
    <xdr:pic>
      <xdr:nvPicPr>
        <xdr:cNvPr id="6" name="Picture 5" descr="20150731100607739"/>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b="11893"/>
        <a:stretch>
          <a:fillRect/>
        </a:stretch>
      </xdr:blipFill>
      <xdr:spPr bwMode="auto">
        <a:xfrm>
          <a:off x="3209925" y="5391150"/>
          <a:ext cx="1962150"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3:E197"/>
  <sheetViews>
    <sheetView view="pageBreakPreview" topLeftCell="A22" zoomScale="90" zoomScaleNormal="90" zoomScaleSheetLayoutView="90" workbookViewId="0">
      <selection activeCell="E38" sqref="E38"/>
    </sheetView>
  </sheetViews>
  <sheetFormatPr defaultRowHeight="15" x14ac:dyDescent="0.25"/>
  <cols>
    <col min="1" max="1" width="22.7109375" style="1034" customWidth="1"/>
    <col min="2" max="2" width="62" style="1034" bestFit="1" customWidth="1"/>
    <col min="3" max="4" width="9.140625" style="1034"/>
    <col min="5" max="5" width="44.140625" style="1034" customWidth="1"/>
    <col min="6" max="256" width="9.140625" style="1034"/>
    <col min="257" max="257" width="22.7109375" style="1034" customWidth="1"/>
    <col min="258" max="258" width="62" style="1034" bestFit="1" customWidth="1"/>
    <col min="259" max="260" width="9.140625" style="1034"/>
    <col min="261" max="261" width="44.140625" style="1034" customWidth="1"/>
    <col min="262" max="512" width="9.140625" style="1034"/>
    <col min="513" max="513" width="22.7109375" style="1034" customWidth="1"/>
    <col min="514" max="514" width="62" style="1034" bestFit="1" customWidth="1"/>
    <col min="515" max="516" width="9.140625" style="1034"/>
    <col min="517" max="517" width="44.140625" style="1034" customWidth="1"/>
    <col min="518" max="768" width="9.140625" style="1034"/>
    <col min="769" max="769" width="22.7109375" style="1034" customWidth="1"/>
    <col min="770" max="770" width="62" style="1034" bestFit="1" customWidth="1"/>
    <col min="771" max="772" width="9.140625" style="1034"/>
    <col min="773" max="773" width="44.140625" style="1034" customWidth="1"/>
    <col min="774" max="1024" width="9.140625" style="1034"/>
    <col min="1025" max="1025" width="22.7109375" style="1034" customWidth="1"/>
    <col min="1026" max="1026" width="62" style="1034" bestFit="1" customWidth="1"/>
    <col min="1027" max="1028" width="9.140625" style="1034"/>
    <col min="1029" max="1029" width="44.140625" style="1034" customWidth="1"/>
    <col min="1030" max="1280" width="9.140625" style="1034"/>
    <col min="1281" max="1281" width="22.7109375" style="1034" customWidth="1"/>
    <col min="1282" max="1282" width="62" style="1034" bestFit="1" customWidth="1"/>
    <col min="1283" max="1284" width="9.140625" style="1034"/>
    <col min="1285" max="1285" width="44.140625" style="1034" customWidth="1"/>
    <col min="1286" max="1536" width="9.140625" style="1034"/>
    <col min="1537" max="1537" width="22.7109375" style="1034" customWidth="1"/>
    <col min="1538" max="1538" width="62" style="1034" bestFit="1" customWidth="1"/>
    <col min="1539" max="1540" width="9.140625" style="1034"/>
    <col min="1541" max="1541" width="44.140625" style="1034" customWidth="1"/>
    <col min="1542" max="1792" width="9.140625" style="1034"/>
    <col min="1793" max="1793" width="22.7109375" style="1034" customWidth="1"/>
    <col min="1794" max="1794" width="62" style="1034" bestFit="1" customWidth="1"/>
    <col min="1795" max="1796" width="9.140625" style="1034"/>
    <col min="1797" max="1797" width="44.140625" style="1034" customWidth="1"/>
    <col min="1798" max="2048" width="9.140625" style="1034"/>
    <col min="2049" max="2049" width="22.7109375" style="1034" customWidth="1"/>
    <col min="2050" max="2050" width="62" style="1034" bestFit="1" customWidth="1"/>
    <col min="2051" max="2052" width="9.140625" style="1034"/>
    <col min="2053" max="2053" width="44.140625" style="1034" customWidth="1"/>
    <col min="2054" max="2304" width="9.140625" style="1034"/>
    <col min="2305" max="2305" width="22.7109375" style="1034" customWidth="1"/>
    <col min="2306" max="2306" width="62" style="1034" bestFit="1" customWidth="1"/>
    <col min="2307" max="2308" width="9.140625" style="1034"/>
    <col min="2309" max="2309" width="44.140625" style="1034" customWidth="1"/>
    <col min="2310" max="2560" width="9.140625" style="1034"/>
    <col min="2561" max="2561" width="22.7109375" style="1034" customWidth="1"/>
    <col min="2562" max="2562" width="62" style="1034" bestFit="1" customWidth="1"/>
    <col min="2563" max="2564" width="9.140625" style="1034"/>
    <col min="2565" max="2565" width="44.140625" style="1034" customWidth="1"/>
    <col min="2566" max="2816" width="9.140625" style="1034"/>
    <col min="2817" max="2817" width="22.7109375" style="1034" customWidth="1"/>
    <col min="2818" max="2818" width="62" style="1034" bestFit="1" customWidth="1"/>
    <col min="2819" max="2820" width="9.140625" style="1034"/>
    <col min="2821" max="2821" width="44.140625" style="1034" customWidth="1"/>
    <col min="2822" max="3072" width="9.140625" style="1034"/>
    <col min="3073" max="3073" width="22.7109375" style="1034" customWidth="1"/>
    <col min="3074" max="3074" width="62" style="1034" bestFit="1" customWidth="1"/>
    <col min="3075" max="3076" width="9.140625" style="1034"/>
    <col min="3077" max="3077" width="44.140625" style="1034" customWidth="1"/>
    <col min="3078" max="3328" width="9.140625" style="1034"/>
    <col min="3329" max="3329" width="22.7109375" style="1034" customWidth="1"/>
    <col min="3330" max="3330" width="62" style="1034" bestFit="1" customWidth="1"/>
    <col min="3331" max="3332" width="9.140625" style="1034"/>
    <col min="3333" max="3333" width="44.140625" style="1034" customWidth="1"/>
    <col min="3334" max="3584" width="9.140625" style="1034"/>
    <col min="3585" max="3585" width="22.7109375" style="1034" customWidth="1"/>
    <col min="3586" max="3586" width="62" style="1034" bestFit="1" customWidth="1"/>
    <col min="3587" max="3588" width="9.140625" style="1034"/>
    <col min="3589" max="3589" width="44.140625" style="1034" customWidth="1"/>
    <col min="3590" max="3840" width="9.140625" style="1034"/>
    <col min="3841" max="3841" width="22.7109375" style="1034" customWidth="1"/>
    <col min="3842" max="3842" width="62" style="1034" bestFit="1" customWidth="1"/>
    <col min="3843" max="3844" width="9.140625" style="1034"/>
    <col min="3845" max="3845" width="44.140625" style="1034" customWidth="1"/>
    <col min="3846" max="4096" width="9.140625" style="1034"/>
    <col min="4097" max="4097" width="22.7109375" style="1034" customWidth="1"/>
    <col min="4098" max="4098" width="62" style="1034" bestFit="1" customWidth="1"/>
    <col min="4099" max="4100" width="9.140625" style="1034"/>
    <col min="4101" max="4101" width="44.140625" style="1034" customWidth="1"/>
    <col min="4102" max="4352" width="9.140625" style="1034"/>
    <col min="4353" max="4353" width="22.7109375" style="1034" customWidth="1"/>
    <col min="4354" max="4354" width="62" style="1034" bestFit="1" customWidth="1"/>
    <col min="4355" max="4356" width="9.140625" style="1034"/>
    <col min="4357" max="4357" width="44.140625" style="1034" customWidth="1"/>
    <col min="4358" max="4608" width="9.140625" style="1034"/>
    <col min="4609" max="4609" width="22.7109375" style="1034" customWidth="1"/>
    <col min="4610" max="4610" width="62" style="1034" bestFit="1" customWidth="1"/>
    <col min="4611" max="4612" width="9.140625" style="1034"/>
    <col min="4613" max="4613" width="44.140625" style="1034" customWidth="1"/>
    <col min="4614" max="4864" width="9.140625" style="1034"/>
    <col min="4865" max="4865" width="22.7109375" style="1034" customWidth="1"/>
    <col min="4866" max="4866" width="62" style="1034" bestFit="1" customWidth="1"/>
    <col min="4867" max="4868" width="9.140625" style="1034"/>
    <col min="4869" max="4869" width="44.140625" style="1034" customWidth="1"/>
    <col min="4870" max="5120" width="9.140625" style="1034"/>
    <col min="5121" max="5121" width="22.7109375" style="1034" customWidth="1"/>
    <col min="5122" max="5122" width="62" style="1034" bestFit="1" customWidth="1"/>
    <col min="5123" max="5124" width="9.140625" style="1034"/>
    <col min="5125" max="5125" width="44.140625" style="1034" customWidth="1"/>
    <col min="5126" max="5376" width="9.140625" style="1034"/>
    <col min="5377" max="5377" width="22.7109375" style="1034" customWidth="1"/>
    <col min="5378" max="5378" width="62" style="1034" bestFit="1" customWidth="1"/>
    <col min="5379" max="5380" width="9.140625" style="1034"/>
    <col min="5381" max="5381" width="44.140625" style="1034" customWidth="1"/>
    <col min="5382" max="5632" width="9.140625" style="1034"/>
    <col min="5633" max="5633" width="22.7109375" style="1034" customWidth="1"/>
    <col min="5634" max="5634" width="62" style="1034" bestFit="1" customWidth="1"/>
    <col min="5635" max="5636" width="9.140625" style="1034"/>
    <col min="5637" max="5637" width="44.140625" style="1034" customWidth="1"/>
    <col min="5638" max="5888" width="9.140625" style="1034"/>
    <col min="5889" max="5889" width="22.7109375" style="1034" customWidth="1"/>
    <col min="5890" max="5890" width="62" style="1034" bestFit="1" customWidth="1"/>
    <col min="5891" max="5892" width="9.140625" style="1034"/>
    <col min="5893" max="5893" width="44.140625" style="1034" customWidth="1"/>
    <col min="5894" max="6144" width="9.140625" style="1034"/>
    <col min="6145" max="6145" width="22.7109375" style="1034" customWidth="1"/>
    <col min="6146" max="6146" width="62" style="1034" bestFit="1" customWidth="1"/>
    <col min="6147" max="6148" width="9.140625" style="1034"/>
    <col min="6149" max="6149" width="44.140625" style="1034" customWidth="1"/>
    <col min="6150" max="6400" width="9.140625" style="1034"/>
    <col min="6401" max="6401" width="22.7109375" style="1034" customWidth="1"/>
    <col min="6402" max="6402" width="62" style="1034" bestFit="1" customWidth="1"/>
    <col min="6403" max="6404" width="9.140625" style="1034"/>
    <col min="6405" max="6405" width="44.140625" style="1034" customWidth="1"/>
    <col min="6406" max="6656" width="9.140625" style="1034"/>
    <col min="6657" max="6657" width="22.7109375" style="1034" customWidth="1"/>
    <col min="6658" max="6658" width="62" style="1034" bestFit="1" customWidth="1"/>
    <col min="6659" max="6660" width="9.140625" style="1034"/>
    <col min="6661" max="6661" width="44.140625" style="1034" customWidth="1"/>
    <col min="6662" max="6912" width="9.140625" style="1034"/>
    <col min="6913" max="6913" width="22.7109375" style="1034" customWidth="1"/>
    <col min="6914" max="6914" width="62" style="1034" bestFit="1" customWidth="1"/>
    <col min="6915" max="6916" width="9.140625" style="1034"/>
    <col min="6917" max="6917" width="44.140625" style="1034" customWidth="1"/>
    <col min="6918" max="7168" width="9.140625" style="1034"/>
    <col min="7169" max="7169" width="22.7109375" style="1034" customWidth="1"/>
    <col min="7170" max="7170" width="62" style="1034" bestFit="1" customWidth="1"/>
    <col min="7171" max="7172" width="9.140625" style="1034"/>
    <col min="7173" max="7173" width="44.140625" style="1034" customWidth="1"/>
    <col min="7174" max="7424" width="9.140625" style="1034"/>
    <col min="7425" max="7425" width="22.7109375" style="1034" customWidth="1"/>
    <col min="7426" max="7426" width="62" style="1034" bestFit="1" customWidth="1"/>
    <col min="7427" max="7428" width="9.140625" style="1034"/>
    <col min="7429" max="7429" width="44.140625" style="1034" customWidth="1"/>
    <col min="7430" max="7680" width="9.140625" style="1034"/>
    <col min="7681" max="7681" width="22.7109375" style="1034" customWidth="1"/>
    <col min="7682" max="7682" width="62" style="1034" bestFit="1" customWidth="1"/>
    <col min="7683" max="7684" width="9.140625" style="1034"/>
    <col min="7685" max="7685" width="44.140625" style="1034" customWidth="1"/>
    <col min="7686" max="7936" width="9.140625" style="1034"/>
    <col min="7937" max="7937" width="22.7109375" style="1034" customWidth="1"/>
    <col min="7938" max="7938" width="62" style="1034" bestFit="1" customWidth="1"/>
    <col min="7939" max="7940" width="9.140625" style="1034"/>
    <col min="7941" max="7941" width="44.140625" style="1034" customWidth="1"/>
    <col min="7942" max="8192" width="9.140625" style="1034"/>
    <col min="8193" max="8193" width="22.7109375" style="1034" customWidth="1"/>
    <col min="8194" max="8194" width="62" style="1034" bestFit="1" customWidth="1"/>
    <col min="8195" max="8196" width="9.140625" style="1034"/>
    <col min="8197" max="8197" width="44.140625" style="1034" customWidth="1"/>
    <col min="8198" max="8448" width="9.140625" style="1034"/>
    <col min="8449" max="8449" width="22.7109375" style="1034" customWidth="1"/>
    <col min="8450" max="8450" width="62" style="1034" bestFit="1" customWidth="1"/>
    <col min="8451" max="8452" width="9.140625" style="1034"/>
    <col min="8453" max="8453" width="44.140625" style="1034" customWidth="1"/>
    <col min="8454" max="8704" width="9.140625" style="1034"/>
    <col min="8705" max="8705" width="22.7109375" style="1034" customWidth="1"/>
    <col min="8706" max="8706" width="62" style="1034" bestFit="1" customWidth="1"/>
    <col min="8707" max="8708" width="9.140625" style="1034"/>
    <col min="8709" max="8709" width="44.140625" style="1034" customWidth="1"/>
    <col min="8710" max="8960" width="9.140625" style="1034"/>
    <col min="8961" max="8961" width="22.7109375" style="1034" customWidth="1"/>
    <col min="8962" max="8962" width="62" style="1034" bestFit="1" customWidth="1"/>
    <col min="8963" max="8964" width="9.140625" style="1034"/>
    <col min="8965" max="8965" width="44.140625" style="1034" customWidth="1"/>
    <col min="8966" max="9216" width="9.140625" style="1034"/>
    <col min="9217" max="9217" width="22.7109375" style="1034" customWidth="1"/>
    <col min="9218" max="9218" width="62" style="1034" bestFit="1" customWidth="1"/>
    <col min="9219" max="9220" width="9.140625" style="1034"/>
    <col min="9221" max="9221" width="44.140625" style="1034" customWidth="1"/>
    <col min="9222" max="9472" width="9.140625" style="1034"/>
    <col min="9473" max="9473" width="22.7109375" style="1034" customWidth="1"/>
    <col min="9474" max="9474" width="62" style="1034" bestFit="1" customWidth="1"/>
    <col min="9475" max="9476" width="9.140625" style="1034"/>
    <col min="9477" max="9477" width="44.140625" style="1034" customWidth="1"/>
    <col min="9478" max="9728" width="9.140625" style="1034"/>
    <col min="9729" max="9729" width="22.7109375" style="1034" customWidth="1"/>
    <col min="9730" max="9730" width="62" style="1034" bestFit="1" customWidth="1"/>
    <col min="9731" max="9732" width="9.140625" style="1034"/>
    <col min="9733" max="9733" width="44.140625" style="1034" customWidth="1"/>
    <col min="9734" max="9984" width="9.140625" style="1034"/>
    <col min="9985" max="9985" width="22.7109375" style="1034" customWidth="1"/>
    <col min="9986" max="9986" width="62" style="1034" bestFit="1" customWidth="1"/>
    <col min="9987" max="9988" width="9.140625" style="1034"/>
    <col min="9989" max="9989" width="44.140625" style="1034" customWidth="1"/>
    <col min="9990" max="10240" width="9.140625" style="1034"/>
    <col min="10241" max="10241" width="22.7109375" style="1034" customWidth="1"/>
    <col min="10242" max="10242" width="62" style="1034" bestFit="1" customWidth="1"/>
    <col min="10243" max="10244" width="9.140625" style="1034"/>
    <col min="10245" max="10245" width="44.140625" style="1034" customWidth="1"/>
    <col min="10246" max="10496" width="9.140625" style="1034"/>
    <col min="10497" max="10497" width="22.7109375" style="1034" customWidth="1"/>
    <col min="10498" max="10498" width="62" style="1034" bestFit="1" customWidth="1"/>
    <col min="10499" max="10500" width="9.140625" style="1034"/>
    <col min="10501" max="10501" width="44.140625" style="1034" customWidth="1"/>
    <col min="10502" max="10752" width="9.140625" style="1034"/>
    <col min="10753" max="10753" width="22.7109375" style="1034" customWidth="1"/>
    <col min="10754" max="10754" width="62" style="1034" bestFit="1" customWidth="1"/>
    <col min="10755" max="10756" width="9.140625" style="1034"/>
    <col min="10757" max="10757" width="44.140625" style="1034" customWidth="1"/>
    <col min="10758" max="11008" width="9.140625" style="1034"/>
    <col min="11009" max="11009" width="22.7109375" style="1034" customWidth="1"/>
    <col min="11010" max="11010" width="62" style="1034" bestFit="1" customWidth="1"/>
    <col min="11011" max="11012" width="9.140625" style="1034"/>
    <col min="11013" max="11013" width="44.140625" style="1034" customWidth="1"/>
    <col min="11014" max="11264" width="9.140625" style="1034"/>
    <col min="11265" max="11265" width="22.7109375" style="1034" customWidth="1"/>
    <col min="11266" max="11266" width="62" style="1034" bestFit="1" customWidth="1"/>
    <col min="11267" max="11268" width="9.140625" style="1034"/>
    <col min="11269" max="11269" width="44.140625" style="1034" customWidth="1"/>
    <col min="11270" max="11520" width="9.140625" style="1034"/>
    <col min="11521" max="11521" width="22.7109375" style="1034" customWidth="1"/>
    <col min="11522" max="11522" width="62" style="1034" bestFit="1" customWidth="1"/>
    <col min="11523" max="11524" width="9.140625" style="1034"/>
    <col min="11525" max="11525" width="44.140625" style="1034" customWidth="1"/>
    <col min="11526" max="11776" width="9.140625" style="1034"/>
    <col min="11777" max="11777" width="22.7109375" style="1034" customWidth="1"/>
    <col min="11778" max="11778" width="62" style="1034" bestFit="1" customWidth="1"/>
    <col min="11779" max="11780" width="9.140625" style="1034"/>
    <col min="11781" max="11781" width="44.140625" style="1034" customWidth="1"/>
    <col min="11782" max="12032" width="9.140625" style="1034"/>
    <col min="12033" max="12033" width="22.7109375" style="1034" customWidth="1"/>
    <col min="12034" max="12034" width="62" style="1034" bestFit="1" customWidth="1"/>
    <col min="12035" max="12036" width="9.140625" style="1034"/>
    <col min="12037" max="12037" width="44.140625" style="1034" customWidth="1"/>
    <col min="12038" max="12288" width="9.140625" style="1034"/>
    <col min="12289" max="12289" width="22.7109375" style="1034" customWidth="1"/>
    <col min="12290" max="12290" width="62" style="1034" bestFit="1" customWidth="1"/>
    <col min="12291" max="12292" width="9.140625" style="1034"/>
    <col min="12293" max="12293" width="44.140625" style="1034" customWidth="1"/>
    <col min="12294" max="12544" width="9.140625" style="1034"/>
    <col min="12545" max="12545" width="22.7109375" style="1034" customWidth="1"/>
    <col min="12546" max="12546" width="62" style="1034" bestFit="1" customWidth="1"/>
    <col min="12547" max="12548" width="9.140625" style="1034"/>
    <col min="12549" max="12549" width="44.140625" style="1034" customWidth="1"/>
    <col min="12550" max="12800" width="9.140625" style="1034"/>
    <col min="12801" max="12801" width="22.7109375" style="1034" customWidth="1"/>
    <col min="12802" max="12802" width="62" style="1034" bestFit="1" customWidth="1"/>
    <col min="12803" max="12804" width="9.140625" style="1034"/>
    <col min="12805" max="12805" width="44.140625" style="1034" customWidth="1"/>
    <col min="12806" max="13056" width="9.140625" style="1034"/>
    <col min="13057" max="13057" width="22.7109375" style="1034" customWidth="1"/>
    <col min="13058" max="13058" width="62" style="1034" bestFit="1" customWidth="1"/>
    <col min="13059" max="13060" width="9.140625" style="1034"/>
    <col min="13061" max="13061" width="44.140625" style="1034" customWidth="1"/>
    <col min="13062" max="13312" width="9.140625" style="1034"/>
    <col min="13313" max="13313" width="22.7109375" style="1034" customWidth="1"/>
    <col min="13314" max="13314" width="62" style="1034" bestFit="1" customWidth="1"/>
    <col min="13315" max="13316" width="9.140625" style="1034"/>
    <col min="13317" max="13317" width="44.140625" style="1034" customWidth="1"/>
    <col min="13318" max="13568" width="9.140625" style="1034"/>
    <col min="13569" max="13569" width="22.7109375" style="1034" customWidth="1"/>
    <col min="13570" max="13570" width="62" style="1034" bestFit="1" customWidth="1"/>
    <col min="13571" max="13572" width="9.140625" style="1034"/>
    <col min="13573" max="13573" width="44.140625" style="1034" customWidth="1"/>
    <col min="13574" max="13824" width="9.140625" style="1034"/>
    <col min="13825" max="13825" width="22.7109375" style="1034" customWidth="1"/>
    <col min="13826" max="13826" width="62" style="1034" bestFit="1" customWidth="1"/>
    <col min="13827" max="13828" width="9.140625" style="1034"/>
    <col min="13829" max="13829" width="44.140625" style="1034" customWidth="1"/>
    <col min="13830" max="14080" width="9.140625" style="1034"/>
    <col min="14081" max="14081" width="22.7109375" style="1034" customWidth="1"/>
    <col min="14082" max="14082" width="62" style="1034" bestFit="1" customWidth="1"/>
    <col min="14083" max="14084" width="9.140625" style="1034"/>
    <col min="14085" max="14085" width="44.140625" style="1034" customWidth="1"/>
    <col min="14086" max="14336" width="9.140625" style="1034"/>
    <col min="14337" max="14337" width="22.7109375" style="1034" customWidth="1"/>
    <col min="14338" max="14338" width="62" style="1034" bestFit="1" customWidth="1"/>
    <col min="14339" max="14340" width="9.140625" style="1034"/>
    <col min="14341" max="14341" width="44.140625" style="1034" customWidth="1"/>
    <col min="14342" max="14592" width="9.140625" style="1034"/>
    <col min="14593" max="14593" width="22.7109375" style="1034" customWidth="1"/>
    <col min="14594" max="14594" width="62" style="1034" bestFit="1" customWidth="1"/>
    <col min="14595" max="14596" width="9.140625" style="1034"/>
    <col min="14597" max="14597" width="44.140625" style="1034" customWidth="1"/>
    <col min="14598" max="14848" width="9.140625" style="1034"/>
    <col min="14849" max="14849" width="22.7109375" style="1034" customWidth="1"/>
    <col min="14850" max="14850" width="62" style="1034" bestFit="1" customWidth="1"/>
    <col min="14851" max="14852" width="9.140625" style="1034"/>
    <col min="14853" max="14853" width="44.140625" style="1034" customWidth="1"/>
    <col min="14854" max="15104" width="9.140625" style="1034"/>
    <col min="15105" max="15105" width="22.7109375" style="1034" customWidth="1"/>
    <col min="15106" max="15106" width="62" style="1034" bestFit="1" customWidth="1"/>
    <col min="15107" max="15108" width="9.140625" style="1034"/>
    <col min="15109" max="15109" width="44.140625" style="1034" customWidth="1"/>
    <col min="15110" max="15360" width="9.140625" style="1034"/>
    <col min="15361" max="15361" width="22.7109375" style="1034" customWidth="1"/>
    <col min="15362" max="15362" width="62" style="1034" bestFit="1" customWidth="1"/>
    <col min="15363" max="15364" width="9.140625" style="1034"/>
    <col min="15365" max="15365" width="44.140625" style="1034" customWidth="1"/>
    <col min="15366" max="15616" width="9.140625" style="1034"/>
    <col min="15617" max="15617" width="22.7109375" style="1034" customWidth="1"/>
    <col min="15618" max="15618" width="62" style="1034" bestFit="1" customWidth="1"/>
    <col min="15619" max="15620" width="9.140625" style="1034"/>
    <col min="15621" max="15621" width="44.140625" style="1034" customWidth="1"/>
    <col min="15622" max="15872" width="9.140625" style="1034"/>
    <col min="15873" max="15873" width="22.7109375" style="1034" customWidth="1"/>
    <col min="15874" max="15874" width="62" style="1034" bestFit="1" customWidth="1"/>
    <col min="15875" max="15876" width="9.140625" style="1034"/>
    <col min="15877" max="15877" width="44.140625" style="1034" customWidth="1"/>
    <col min="15878" max="16128" width="9.140625" style="1034"/>
    <col min="16129" max="16129" width="22.7109375" style="1034" customWidth="1"/>
    <col min="16130" max="16130" width="62" style="1034" bestFit="1" customWidth="1"/>
    <col min="16131" max="16132" width="9.140625" style="1034"/>
    <col min="16133" max="16133" width="44.140625" style="1034" customWidth="1"/>
    <col min="16134" max="16384" width="9.140625" style="1034"/>
  </cols>
  <sheetData>
    <row r="3" spans="1:5" x14ac:dyDescent="0.25">
      <c r="A3" s="1032"/>
      <c r="B3" s="1032"/>
      <c r="C3" s="1032"/>
      <c r="D3" s="1032"/>
      <c r="E3" s="1033"/>
    </row>
    <row r="4" spans="1:5" x14ac:dyDescent="0.25">
      <c r="A4" s="1032"/>
      <c r="B4" s="1032"/>
      <c r="C4" s="1032"/>
      <c r="D4" s="1032"/>
      <c r="E4" s="1033"/>
    </row>
    <row r="5" spans="1:5" x14ac:dyDescent="0.25">
      <c r="A5" s="1032"/>
      <c r="B5" s="1032"/>
      <c r="C5" s="1032"/>
      <c r="D5" s="1032"/>
      <c r="E5" s="1033"/>
    </row>
    <row r="6" spans="1:5" x14ac:dyDescent="0.25">
      <c r="A6" s="1032"/>
      <c r="B6" s="1032"/>
      <c r="C6" s="1032"/>
      <c r="D6" s="1032"/>
      <c r="E6" s="1033"/>
    </row>
    <row r="7" spans="1:5" x14ac:dyDescent="0.25">
      <c r="A7" s="1032"/>
      <c r="B7" s="1032"/>
      <c r="C7" s="1032"/>
      <c r="D7" s="1032"/>
      <c r="E7" s="1033"/>
    </row>
    <row r="8" spans="1:5" x14ac:dyDescent="0.25">
      <c r="A8" s="1032"/>
      <c r="B8" s="1032"/>
      <c r="C8" s="1032"/>
      <c r="D8" s="1032"/>
      <c r="E8" s="1033"/>
    </row>
    <row r="9" spans="1:5" x14ac:dyDescent="0.25">
      <c r="A9" s="1035"/>
      <c r="B9" s="1032"/>
      <c r="C9" s="1032"/>
      <c r="D9" s="1032"/>
      <c r="E9" s="1033"/>
    </row>
    <row r="10" spans="1:5" ht="15.75" x14ac:dyDescent="0.25">
      <c r="A10" s="1036" t="s">
        <v>33</v>
      </c>
      <c r="B10" s="1037" t="s">
        <v>145</v>
      </c>
      <c r="C10" s="1038"/>
      <c r="D10" s="1038"/>
      <c r="E10" s="1039"/>
    </row>
    <row r="11" spans="1:5" s="1041" customFormat="1" ht="15.75" x14ac:dyDescent="0.2">
      <c r="A11" s="1040"/>
      <c r="B11" s="1037" t="s">
        <v>146</v>
      </c>
      <c r="C11" s="1038"/>
      <c r="D11" s="1038"/>
      <c r="E11" s="1039"/>
    </row>
    <row r="12" spans="1:5" s="1041" customFormat="1" x14ac:dyDescent="0.2">
      <c r="A12" s="1040"/>
      <c r="C12" s="1042"/>
      <c r="D12" s="1038"/>
      <c r="E12" s="1039"/>
    </row>
    <row r="13" spans="1:5" s="1041" customFormat="1" x14ac:dyDescent="0.2">
      <c r="A13" s="1043" t="s">
        <v>34</v>
      </c>
      <c r="B13" s="1044" t="s">
        <v>97</v>
      </c>
      <c r="C13" s="1042"/>
      <c r="D13" s="1038"/>
      <c r="E13" s="1039"/>
    </row>
    <row r="14" spans="1:5" s="1041" customFormat="1" x14ac:dyDescent="0.2">
      <c r="A14" s="1040"/>
      <c r="B14" s="1044" t="s">
        <v>98</v>
      </c>
      <c r="C14" s="1038"/>
      <c r="D14" s="1038"/>
      <c r="E14" s="1039"/>
    </row>
    <row r="15" spans="1:5" s="1041" customFormat="1" x14ac:dyDescent="0.2">
      <c r="A15" s="1040"/>
      <c r="B15" s="1045"/>
      <c r="C15" s="1038"/>
      <c r="D15" s="1038"/>
      <c r="E15" s="1039"/>
    </row>
    <row r="16" spans="1:5" s="1041" customFormat="1" x14ac:dyDescent="0.25">
      <c r="A16" s="1040"/>
      <c r="B16" s="1046"/>
      <c r="C16" s="1038"/>
      <c r="D16" s="1038"/>
      <c r="E16" s="1039"/>
    </row>
    <row r="17" spans="1:5" s="1041" customFormat="1" x14ac:dyDescent="0.2">
      <c r="A17" s="1036" t="s">
        <v>35</v>
      </c>
      <c r="B17" s="1047" t="s">
        <v>147</v>
      </c>
      <c r="C17" s="1040"/>
      <c r="D17" s="1048"/>
      <c r="E17" s="1048"/>
    </row>
    <row r="18" spans="1:5" s="1041" customFormat="1" x14ac:dyDescent="0.2">
      <c r="A18" s="1040"/>
      <c r="B18" s="1047" t="s">
        <v>146</v>
      </c>
      <c r="C18" s="1048"/>
      <c r="D18" s="1048"/>
      <c r="E18" s="1048"/>
    </row>
    <row r="19" spans="1:5" s="1041" customFormat="1" x14ac:dyDescent="0.2">
      <c r="A19" s="1040"/>
      <c r="B19" s="1047"/>
      <c r="C19" s="1048"/>
      <c r="D19" s="1048"/>
      <c r="E19" s="1048"/>
    </row>
    <row r="20" spans="1:5" s="1041" customFormat="1" ht="15.75" x14ac:dyDescent="0.2">
      <c r="A20" s="1049" t="s">
        <v>36</v>
      </c>
      <c r="B20" s="1050" t="s">
        <v>853</v>
      </c>
      <c r="C20" s="1051"/>
      <c r="D20" s="1051"/>
      <c r="E20" s="1051"/>
    </row>
    <row r="21" spans="1:5" s="1041" customFormat="1" ht="15.75" x14ac:dyDescent="0.2">
      <c r="A21" s="1049"/>
      <c r="B21" s="1050" t="s">
        <v>854</v>
      </c>
      <c r="C21" s="1052"/>
      <c r="D21" s="1053"/>
      <c r="E21" s="1054"/>
    </row>
    <row r="22" spans="1:5" s="1041" customFormat="1" x14ac:dyDescent="0.2">
      <c r="A22" s="1049"/>
      <c r="B22" s="1055"/>
      <c r="C22" s="1052"/>
      <c r="D22" s="1053"/>
      <c r="E22" s="1054"/>
    </row>
    <row r="23" spans="1:5" s="1041" customFormat="1" x14ac:dyDescent="0.2">
      <c r="A23" s="1049" t="s">
        <v>37</v>
      </c>
      <c r="B23" s="1056" t="s">
        <v>100</v>
      </c>
      <c r="C23" s="1052"/>
      <c r="D23" s="1053"/>
      <c r="E23" s="1054"/>
    </row>
    <row r="24" spans="1:5" s="1041" customFormat="1" x14ac:dyDescent="0.2">
      <c r="A24" s="1049"/>
      <c r="B24" s="1057"/>
      <c r="C24" s="1058"/>
      <c r="D24" s="1058"/>
      <c r="E24" s="1059"/>
    </row>
    <row r="25" spans="1:5" s="1041" customFormat="1" x14ac:dyDescent="0.2">
      <c r="A25" s="1049"/>
      <c r="B25" s="1057"/>
      <c r="C25" s="1058"/>
      <c r="D25" s="1058"/>
      <c r="E25" s="1059"/>
    </row>
    <row r="26" spans="1:5" s="1041" customFormat="1" x14ac:dyDescent="0.2">
      <c r="A26" s="1049" t="s">
        <v>38</v>
      </c>
      <c r="B26" s="1056" t="s">
        <v>149</v>
      </c>
      <c r="C26" s="1058"/>
      <c r="D26" s="1058"/>
      <c r="E26" s="1059"/>
    </row>
    <row r="27" spans="1:5" s="1041" customFormat="1" x14ac:dyDescent="0.2">
      <c r="A27" s="1049"/>
      <c r="B27" s="1057"/>
      <c r="C27" s="1058"/>
      <c r="D27" s="1058"/>
      <c r="E27" s="1059"/>
    </row>
    <row r="28" spans="1:5" s="1041" customFormat="1" x14ac:dyDescent="0.2">
      <c r="A28" s="1049"/>
      <c r="B28" s="1060"/>
      <c r="C28" s="1058"/>
      <c r="D28" s="1058"/>
      <c r="E28" s="1059"/>
    </row>
    <row r="29" spans="1:5" s="1041" customFormat="1" x14ac:dyDescent="0.2">
      <c r="A29" s="1049" t="s">
        <v>39</v>
      </c>
      <c r="B29" s="1060" t="s">
        <v>102</v>
      </c>
      <c r="E29" s="1059"/>
    </row>
    <row r="30" spans="1:5" s="1041" customFormat="1" x14ac:dyDescent="0.2">
      <c r="A30" s="1049"/>
      <c r="B30" s="1060" t="s">
        <v>50</v>
      </c>
      <c r="E30" s="1059"/>
    </row>
    <row r="31" spans="1:5" s="1041" customFormat="1" x14ac:dyDescent="0.2">
      <c r="A31" s="1049"/>
      <c r="E31" s="1059"/>
    </row>
    <row r="32" spans="1:5" s="1041" customFormat="1" x14ac:dyDescent="0.2">
      <c r="A32" s="1049"/>
      <c r="B32" s="1060"/>
      <c r="C32" s="1058"/>
      <c r="D32" s="1058"/>
      <c r="E32" s="1059"/>
    </row>
    <row r="33" spans="1:5" s="1041" customFormat="1" x14ac:dyDescent="0.2">
      <c r="A33" s="1049" t="s">
        <v>40</v>
      </c>
      <c r="B33" s="1060" t="s">
        <v>102</v>
      </c>
      <c r="C33" s="1058"/>
      <c r="D33" s="1058"/>
      <c r="E33" s="1059"/>
    </row>
    <row r="34" spans="1:5" s="1041" customFormat="1" x14ac:dyDescent="0.2">
      <c r="A34" s="1049"/>
      <c r="B34" s="1060"/>
      <c r="C34" s="1058"/>
      <c r="D34" s="1058"/>
      <c r="E34" s="1059"/>
    </row>
    <row r="35" spans="1:5" s="1041" customFormat="1" x14ac:dyDescent="0.2">
      <c r="A35" s="1049"/>
      <c r="B35" s="1049"/>
      <c r="C35" s="1058"/>
      <c r="D35" s="1058"/>
      <c r="E35" s="1058"/>
    </row>
    <row r="36" spans="1:5" s="1041" customFormat="1" ht="15.75" x14ac:dyDescent="0.2">
      <c r="A36" s="1049" t="s">
        <v>41</v>
      </c>
      <c r="B36" s="1050" t="s">
        <v>42</v>
      </c>
      <c r="C36" s="1058"/>
      <c r="D36" s="1058"/>
      <c r="E36" s="1058"/>
    </row>
    <row r="37" spans="1:5" s="1041" customFormat="1" ht="30" x14ac:dyDescent="0.2">
      <c r="A37" s="1049"/>
      <c r="B37" s="1061" t="s">
        <v>43</v>
      </c>
      <c r="C37" s="1058"/>
      <c r="D37" s="1058"/>
      <c r="E37" s="1059"/>
    </row>
    <row r="38" spans="1:5" s="1041" customFormat="1" x14ac:dyDescent="0.2">
      <c r="A38" s="1058"/>
      <c r="B38" s="1062"/>
      <c r="C38" s="1058"/>
      <c r="D38" s="1058"/>
      <c r="E38" s="1059"/>
    </row>
    <row r="39" spans="1:5" s="1041" customFormat="1" x14ac:dyDescent="0.25">
      <c r="A39" s="1034"/>
      <c r="B39" s="1058"/>
      <c r="C39" s="1058"/>
      <c r="D39" s="1058"/>
      <c r="E39" s="1059"/>
    </row>
    <row r="40" spans="1:5" s="1041" customFormat="1" x14ac:dyDescent="0.2">
      <c r="A40" s="1049" t="s">
        <v>44</v>
      </c>
      <c r="B40" s="1060" t="s">
        <v>103</v>
      </c>
      <c r="C40" s="1058"/>
      <c r="D40" s="1058"/>
      <c r="E40" s="1059"/>
    </row>
    <row r="41" spans="1:5" s="1041" customFormat="1" x14ac:dyDescent="0.2">
      <c r="A41" s="1049"/>
      <c r="B41" s="1060"/>
      <c r="C41" s="1058"/>
      <c r="D41" s="1058"/>
      <c r="E41" s="1059"/>
    </row>
    <row r="42" spans="1:5" s="1041" customFormat="1" x14ac:dyDescent="0.2">
      <c r="A42" s="1049"/>
      <c r="B42" s="1060"/>
      <c r="C42" s="1058"/>
      <c r="D42" s="1058"/>
      <c r="E42" s="1059"/>
    </row>
    <row r="43" spans="1:5" s="1041" customFormat="1" x14ac:dyDescent="0.2">
      <c r="A43" s="1049"/>
      <c r="B43" s="1060"/>
      <c r="C43" s="1058"/>
      <c r="D43" s="1058"/>
      <c r="E43" s="1059"/>
    </row>
    <row r="44" spans="1:5" s="1041" customFormat="1" x14ac:dyDescent="0.2">
      <c r="A44" s="1057"/>
      <c r="B44" s="1057"/>
      <c r="C44" s="1058"/>
      <c r="D44" s="1058"/>
      <c r="E44" s="1059"/>
    </row>
    <row r="45" spans="1:5" s="1041" customFormat="1" x14ac:dyDescent="0.2">
      <c r="A45" s="1057"/>
      <c r="B45" s="1057"/>
      <c r="C45" s="1058"/>
      <c r="D45" s="1058"/>
      <c r="E45" s="1059"/>
    </row>
    <row r="46" spans="1:5" s="1041" customFormat="1" x14ac:dyDescent="0.2">
      <c r="A46" s="1049"/>
      <c r="B46" s="1063"/>
      <c r="C46" s="1058"/>
      <c r="D46" s="1058"/>
      <c r="E46" s="1059"/>
    </row>
    <row r="47" spans="1:5" s="1041" customFormat="1" x14ac:dyDescent="0.2">
      <c r="A47" s="1064"/>
      <c r="B47" s="1032"/>
      <c r="C47" s="1058"/>
      <c r="D47" s="1058"/>
      <c r="E47" s="1059"/>
    </row>
    <row r="48" spans="1:5" x14ac:dyDescent="0.25">
      <c r="A48" s="1065"/>
      <c r="B48" s="1032"/>
      <c r="C48" s="1032"/>
      <c r="D48" s="1032"/>
      <c r="E48" s="1033"/>
    </row>
    <row r="49" spans="1:5" x14ac:dyDescent="0.25">
      <c r="A49" s="1065"/>
      <c r="B49" s="1032"/>
      <c r="C49" s="1032"/>
      <c r="D49" s="1032"/>
      <c r="E49" s="1033"/>
    </row>
    <row r="50" spans="1:5" x14ac:dyDescent="0.25">
      <c r="A50" s="1065"/>
      <c r="B50" s="1032"/>
      <c r="C50" s="1032"/>
      <c r="D50" s="1032"/>
      <c r="E50" s="1033"/>
    </row>
    <row r="51" spans="1:5" x14ac:dyDescent="0.25">
      <c r="A51" s="1065"/>
      <c r="B51" s="1032"/>
      <c r="C51" s="1032"/>
      <c r="D51" s="1032"/>
      <c r="E51" s="1033"/>
    </row>
    <row r="52" spans="1:5" x14ac:dyDescent="0.25">
      <c r="A52" s="1065"/>
      <c r="B52" s="1032"/>
      <c r="C52" s="1032"/>
      <c r="D52" s="1032"/>
      <c r="E52" s="1033" t="s">
        <v>9</v>
      </c>
    </row>
    <row r="53" spans="1:5" x14ac:dyDescent="0.25">
      <c r="A53" s="1065"/>
      <c r="B53" s="1032"/>
      <c r="C53" s="1032"/>
      <c r="D53" s="1032"/>
      <c r="E53" s="1033"/>
    </row>
    <row r="54" spans="1:5" x14ac:dyDescent="0.25">
      <c r="A54" s="1065"/>
      <c r="B54" s="1032"/>
      <c r="C54" s="1032"/>
      <c r="D54" s="1032"/>
      <c r="E54" s="1033"/>
    </row>
    <row r="55" spans="1:5" x14ac:dyDescent="0.25">
      <c r="A55" s="1065"/>
      <c r="B55" s="1032"/>
      <c r="C55" s="1032"/>
      <c r="D55" s="1032"/>
      <c r="E55" s="1033"/>
    </row>
    <row r="56" spans="1:5" ht="15.75" x14ac:dyDescent="0.25">
      <c r="A56" s="1037" t="s">
        <v>45</v>
      </c>
      <c r="B56" s="1066"/>
      <c r="E56" s="1033"/>
    </row>
    <row r="57" spans="1:5" ht="15.75" x14ac:dyDescent="0.25">
      <c r="A57" s="1037"/>
      <c r="B57" s="1067"/>
      <c r="C57" s="1032"/>
      <c r="D57" s="1032"/>
      <c r="E57" s="1033"/>
    </row>
    <row r="58" spans="1:5" ht="15.75" x14ac:dyDescent="0.25">
      <c r="A58" s="1037"/>
      <c r="B58" s="1067"/>
      <c r="C58" s="1032"/>
      <c r="D58" s="1032"/>
      <c r="E58" s="1033"/>
    </row>
    <row r="59" spans="1:5" ht="15.75" x14ac:dyDescent="0.25">
      <c r="A59" s="1037"/>
      <c r="B59" s="1067"/>
      <c r="C59" s="1032"/>
      <c r="D59" s="1032"/>
      <c r="E59" s="1033"/>
    </row>
    <row r="60" spans="1:5" ht="15.75" x14ac:dyDescent="0.25">
      <c r="A60" s="1068" t="s">
        <v>855</v>
      </c>
      <c r="B60" s="1066"/>
    </row>
    <row r="61" spans="1:5" ht="15.75" x14ac:dyDescent="0.25">
      <c r="A61" s="1069"/>
      <c r="B61" s="1066"/>
    </row>
    <row r="62" spans="1:5" ht="15.75" x14ac:dyDescent="0.25">
      <c r="A62" s="1068"/>
      <c r="B62" s="1066"/>
    </row>
    <row r="63" spans="1:5" ht="15.75" x14ac:dyDescent="0.25">
      <c r="A63" s="1070"/>
      <c r="B63" s="1067"/>
      <c r="C63" s="1032"/>
      <c r="D63" s="1032"/>
      <c r="E63" s="1033"/>
    </row>
    <row r="64" spans="1:5" ht="15.75" x14ac:dyDescent="0.25">
      <c r="A64" s="1070"/>
      <c r="B64" s="1067"/>
      <c r="C64" s="1032"/>
      <c r="D64" s="1032"/>
      <c r="E64" s="1033"/>
    </row>
    <row r="65" spans="1:5" ht="15.75" x14ac:dyDescent="0.25">
      <c r="A65" s="1070"/>
      <c r="B65" s="1067"/>
      <c r="C65" s="1032"/>
      <c r="D65" s="1032"/>
      <c r="E65" s="1033"/>
    </row>
    <row r="66" spans="1:5" ht="15.75" x14ac:dyDescent="0.25">
      <c r="A66" s="1070"/>
      <c r="B66" s="1067"/>
      <c r="C66" s="1032"/>
      <c r="D66" s="1032"/>
      <c r="E66" s="1033"/>
    </row>
    <row r="67" spans="1:5" ht="15.75" x14ac:dyDescent="0.25">
      <c r="A67" s="1070"/>
      <c r="B67" s="1067"/>
      <c r="C67" s="1032"/>
      <c r="D67" s="1032"/>
      <c r="E67" s="1033"/>
    </row>
    <row r="68" spans="1:5" ht="15.75" x14ac:dyDescent="0.25">
      <c r="A68" s="1070"/>
      <c r="B68" s="1067"/>
      <c r="C68" s="1032"/>
      <c r="D68" s="1032"/>
      <c r="E68" s="1033"/>
    </row>
    <row r="69" spans="1:5" ht="15.75" x14ac:dyDescent="0.25">
      <c r="A69" s="1070"/>
      <c r="B69" s="1067"/>
      <c r="C69" s="1032"/>
      <c r="D69" s="1032"/>
      <c r="E69" s="1033"/>
    </row>
    <row r="70" spans="1:5" ht="15.75" customHeight="1" x14ac:dyDescent="0.25">
      <c r="A70" s="1071"/>
      <c r="B70" s="1072"/>
      <c r="C70" s="1073"/>
      <c r="D70" s="1073"/>
      <c r="E70" s="1074"/>
    </row>
    <row r="71" spans="1:5" ht="42" customHeight="1" x14ac:dyDescent="0.25">
      <c r="A71" s="1075"/>
      <c r="B71" s="1076"/>
      <c r="C71" s="1073"/>
      <c r="D71" s="1073"/>
      <c r="E71" s="1074"/>
    </row>
    <row r="72" spans="1:5" x14ac:dyDescent="0.25">
      <c r="A72" s="1075"/>
      <c r="B72" s="1076"/>
      <c r="C72" s="1073"/>
      <c r="D72" s="1073"/>
      <c r="E72" s="1074"/>
    </row>
    <row r="73" spans="1:5" ht="15.75" customHeight="1" x14ac:dyDescent="0.25">
      <c r="A73" s="1077"/>
      <c r="B73" s="1076"/>
      <c r="C73" s="1073"/>
      <c r="D73" s="1078"/>
      <c r="E73" s="1074"/>
    </row>
    <row r="74" spans="1:5" ht="13.5" customHeight="1" x14ac:dyDescent="0.25">
      <c r="A74" s="1077"/>
      <c r="B74" s="1079"/>
      <c r="C74" s="1073"/>
      <c r="D74" s="1073"/>
      <c r="E74" s="1074"/>
    </row>
    <row r="75" spans="1:5" x14ac:dyDescent="0.25">
      <c r="A75" s="1077"/>
      <c r="B75" s="1079"/>
      <c r="C75" s="1080"/>
      <c r="D75" s="1080"/>
      <c r="E75" s="1081"/>
    </row>
    <row r="76" spans="1:5" x14ac:dyDescent="0.25">
      <c r="A76" s="1077"/>
      <c r="B76" s="1079"/>
      <c r="C76" s="1080"/>
      <c r="D76" s="1080"/>
      <c r="E76" s="1081"/>
    </row>
    <row r="77" spans="1:5" x14ac:dyDescent="0.25">
      <c r="A77" s="1077"/>
      <c r="B77" s="1080"/>
      <c r="C77" s="1082"/>
      <c r="D77" s="1082"/>
      <c r="E77" s="1074"/>
    </row>
    <row r="78" spans="1:5" x14ac:dyDescent="0.25">
      <c r="A78" s="1077"/>
      <c r="B78" s="1080"/>
      <c r="C78" s="1082"/>
      <c r="D78" s="1082"/>
      <c r="E78" s="1074"/>
    </row>
    <row r="79" spans="1:5" x14ac:dyDescent="0.25">
      <c r="A79" s="1077"/>
      <c r="B79" s="1080"/>
      <c r="C79" s="1083"/>
      <c r="D79" s="1084"/>
      <c r="E79" s="1074"/>
    </row>
    <row r="80" spans="1:5" x14ac:dyDescent="0.25">
      <c r="A80" s="1035"/>
      <c r="B80" s="1064"/>
      <c r="C80" s="1032"/>
      <c r="D80" s="1032"/>
      <c r="E80" s="1033"/>
    </row>
    <row r="81" spans="1:5" x14ac:dyDescent="0.25">
      <c r="A81" s="1035"/>
      <c r="B81" s="1064"/>
      <c r="C81" s="1032"/>
      <c r="D81" s="1032"/>
      <c r="E81" s="1033"/>
    </row>
    <row r="82" spans="1:5" x14ac:dyDescent="0.25">
      <c r="A82" s="1035"/>
      <c r="B82" s="1064"/>
      <c r="C82" s="1032"/>
      <c r="D82" s="1032"/>
      <c r="E82" s="1033"/>
    </row>
    <row r="83" spans="1:5" x14ac:dyDescent="0.25">
      <c r="A83" s="1035"/>
      <c r="B83" s="1032"/>
      <c r="C83" s="1032"/>
      <c r="D83" s="1032"/>
      <c r="E83" s="1033"/>
    </row>
    <row r="84" spans="1:5" x14ac:dyDescent="0.25">
      <c r="A84" s="1035"/>
      <c r="B84" s="1064"/>
      <c r="C84" s="1032"/>
      <c r="D84" s="1032"/>
      <c r="E84" s="1032"/>
    </row>
    <row r="85" spans="1:5" x14ac:dyDescent="0.25">
      <c r="A85" s="1035"/>
      <c r="B85" s="1032"/>
      <c r="C85" s="1032"/>
      <c r="D85" s="1032"/>
      <c r="E85" s="1032"/>
    </row>
    <row r="86" spans="1:5" x14ac:dyDescent="0.25">
      <c r="A86" s="1035"/>
      <c r="B86" s="1032"/>
      <c r="C86" s="1032"/>
      <c r="D86" s="1032"/>
      <c r="E86" s="1033"/>
    </row>
    <row r="87" spans="1:5" x14ac:dyDescent="0.25">
      <c r="A87" s="1035"/>
      <c r="B87" s="1032"/>
      <c r="C87" s="1032"/>
      <c r="D87" s="1032"/>
      <c r="E87" s="1033"/>
    </row>
    <row r="88" spans="1:5" x14ac:dyDescent="0.25">
      <c r="A88" s="1035"/>
      <c r="B88" s="1064"/>
      <c r="C88" s="1032"/>
      <c r="D88" s="1032"/>
      <c r="E88" s="1033"/>
    </row>
    <row r="89" spans="1:5" x14ac:dyDescent="0.25">
      <c r="A89" s="1035"/>
      <c r="B89" s="1064"/>
      <c r="C89" s="1032"/>
      <c r="D89" s="1032"/>
      <c r="E89" s="1033"/>
    </row>
    <row r="90" spans="1:5" x14ac:dyDescent="0.25">
      <c r="A90" s="1035"/>
      <c r="B90" s="1064"/>
      <c r="C90" s="1032"/>
      <c r="D90" s="1032"/>
      <c r="E90" s="1033"/>
    </row>
    <row r="91" spans="1:5" x14ac:dyDescent="0.25">
      <c r="A91" s="1035"/>
      <c r="B91" s="1032"/>
      <c r="C91" s="1032"/>
      <c r="D91" s="1032"/>
      <c r="E91" s="1033"/>
    </row>
    <row r="92" spans="1:5" x14ac:dyDescent="0.25">
      <c r="A92" s="1035"/>
      <c r="B92" s="1032"/>
      <c r="C92" s="1032"/>
      <c r="D92" s="1032"/>
      <c r="E92" s="1033"/>
    </row>
    <row r="93" spans="1:5" x14ac:dyDescent="0.25">
      <c r="A93" s="1035"/>
      <c r="B93" s="1064"/>
      <c r="C93" s="1032"/>
      <c r="D93" s="1032"/>
      <c r="E93" s="1033"/>
    </row>
    <row r="94" spans="1:5" x14ac:dyDescent="0.25">
      <c r="A94" s="1035"/>
      <c r="B94" s="1085"/>
      <c r="C94" s="1032"/>
      <c r="D94" s="1032"/>
      <c r="E94" s="1033"/>
    </row>
    <row r="95" spans="1:5" x14ac:dyDescent="0.25">
      <c r="A95" s="1032"/>
      <c r="B95" s="1064"/>
      <c r="C95" s="1032"/>
      <c r="D95" s="1032"/>
      <c r="E95" s="1033"/>
    </row>
    <row r="96" spans="1:5" x14ac:dyDescent="0.25">
      <c r="A96" s="1032"/>
      <c r="B96" s="1032"/>
      <c r="C96" s="1032"/>
      <c r="D96" s="1032"/>
      <c r="E96" s="1033"/>
    </row>
    <row r="97" spans="1:5" x14ac:dyDescent="0.25">
      <c r="A97" s="1032"/>
      <c r="B97" s="1032"/>
      <c r="C97" s="1032"/>
      <c r="D97" s="1032"/>
      <c r="E97" s="1033"/>
    </row>
    <row r="98" spans="1:5" x14ac:dyDescent="0.25">
      <c r="A98" s="1032"/>
      <c r="B98" s="1032"/>
      <c r="C98" s="1032"/>
      <c r="D98" s="1032"/>
      <c r="E98" s="1033"/>
    </row>
    <row r="99" spans="1:5" x14ac:dyDescent="0.25">
      <c r="A99" s="1032"/>
      <c r="B99" s="1032"/>
      <c r="C99" s="1032"/>
      <c r="D99" s="1032"/>
      <c r="E99" s="1033"/>
    </row>
    <row r="100" spans="1:5" x14ac:dyDescent="0.25">
      <c r="A100" s="1035"/>
      <c r="B100" s="1065"/>
      <c r="C100" s="1032"/>
      <c r="D100" s="1032"/>
      <c r="E100" s="1033"/>
    </row>
    <row r="101" spans="1:5" x14ac:dyDescent="0.25">
      <c r="A101" s="1035"/>
      <c r="B101" s="1035"/>
      <c r="C101" s="1032"/>
      <c r="D101" s="1032"/>
      <c r="E101" s="1033"/>
    </row>
    <row r="102" spans="1:5" x14ac:dyDescent="0.25">
      <c r="A102" s="1035"/>
      <c r="B102" s="1032"/>
      <c r="C102" s="1032"/>
      <c r="D102" s="1064"/>
      <c r="E102" s="1064"/>
    </row>
    <row r="103" spans="1:5" x14ac:dyDescent="0.25">
      <c r="A103" s="1035"/>
      <c r="B103" s="1032"/>
      <c r="C103" s="1032"/>
      <c r="D103" s="1064"/>
      <c r="E103" s="1064"/>
    </row>
    <row r="104" spans="1:5" x14ac:dyDescent="0.25">
      <c r="A104" s="1035"/>
      <c r="B104" s="1032"/>
      <c r="C104" s="1032"/>
      <c r="D104" s="1032"/>
      <c r="E104" s="1033"/>
    </row>
    <row r="105" spans="1:5" x14ac:dyDescent="0.25">
      <c r="A105" s="1035"/>
      <c r="B105" s="1035"/>
      <c r="C105" s="1032"/>
      <c r="D105" s="1032"/>
      <c r="E105" s="1033"/>
    </row>
    <row r="106" spans="1:5" x14ac:dyDescent="0.25">
      <c r="A106" s="1035"/>
      <c r="B106" s="1065"/>
      <c r="C106" s="1032"/>
      <c r="D106" s="1032"/>
      <c r="E106" s="1033"/>
    </row>
    <row r="107" spans="1:5" x14ac:dyDescent="0.25">
      <c r="A107" s="1035"/>
      <c r="B107" s="1035"/>
      <c r="C107" s="1032"/>
      <c r="D107" s="1032"/>
      <c r="E107" s="1033"/>
    </row>
    <row r="108" spans="1:5" x14ac:dyDescent="0.25">
      <c r="A108" s="1035"/>
      <c r="B108" s="1032"/>
      <c r="C108" s="1032"/>
      <c r="D108" s="1032"/>
      <c r="E108" s="1033"/>
    </row>
    <row r="109" spans="1:5" x14ac:dyDescent="0.25">
      <c r="A109" s="1035"/>
      <c r="B109" s="1032"/>
      <c r="C109" s="1032"/>
      <c r="D109" s="1032"/>
      <c r="E109" s="1033"/>
    </row>
    <row r="110" spans="1:5" ht="15.75" x14ac:dyDescent="0.25">
      <c r="A110" s="1035"/>
      <c r="B110" s="1086"/>
      <c r="C110" s="1035"/>
      <c r="D110" s="1065"/>
      <c r="E110" s="1065"/>
    </row>
    <row r="111" spans="1:5" x14ac:dyDescent="0.25">
      <c r="A111" s="1035"/>
      <c r="B111" s="1035"/>
      <c r="C111" s="1065"/>
      <c r="D111" s="1065"/>
      <c r="E111" s="1065"/>
    </row>
    <row r="112" spans="1:5" x14ac:dyDescent="0.25">
      <c r="A112" s="1087"/>
      <c r="B112" s="1035"/>
      <c r="C112" s="1065"/>
      <c r="D112" s="1035"/>
      <c r="E112" s="1065"/>
    </row>
    <row r="113" spans="1:5" x14ac:dyDescent="0.25">
      <c r="A113" s="1035"/>
      <c r="C113" s="1032"/>
      <c r="E113" s="1033"/>
    </row>
    <row r="114" spans="1:5" x14ac:dyDescent="0.25">
      <c r="A114" s="1035"/>
      <c r="B114" s="1032"/>
      <c r="C114" s="1032"/>
      <c r="D114" s="1032"/>
      <c r="E114" s="1033"/>
    </row>
    <row r="115" spans="1:5" x14ac:dyDescent="0.25">
      <c r="A115" s="1035"/>
      <c r="B115" s="1032"/>
      <c r="C115" s="1032"/>
      <c r="D115" s="1032"/>
      <c r="E115" s="1033"/>
    </row>
    <row r="116" spans="1:5" x14ac:dyDescent="0.25">
      <c r="A116" s="1035"/>
      <c r="B116" s="1064"/>
      <c r="C116" s="1032"/>
      <c r="D116" s="1032"/>
      <c r="E116" s="1033"/>
    </row>
    <row r="117" spans="1:5" ht="15.75" x14ac:dyDescent="0.25">
      <c r="A117" s="1035"/>
      <c r="B117" s="1088"/>
      <c r="C117" s="1032"/>
      <c r="D117" s="1032"/>
      <c r="E117" s="1033"/>
    </row>
    <row r="118" spans="1:5" ht="15.75" x14ac:dyDescent="0.25">
      <c r="A118" s="1035"/>
      <c r="B118" s="1088"/>
      <c r="C118" s="1032"/>
      <c r="D118" s="1032"/>
      <c r="E118" s="1033"/>
    </row>
    <row r="119" spans="1:5" x14ac:dyDescent="0.25">
      <c r="A119" s="1035"/>
      <c r="B119" s="1064"/>
      <c r="C119" s="1032"/>
      <c r="D119" s="1032"/>
      <c r="E119" s="1033"/>
    </row>
    <row r="120" spans="1:5" x14ac:dyDescent="0.25">
      <c r="A120" s="1035"/>
      <c r="B120" s="1064"/>
      <c r="C120" s="1032"/>
      <c r="D120" s="1032"/>
      <c r="E120" s="1033"/>
    </row>
    <row r="121" spans="1:5" x14ac:dyDescent="0.25">
      <c r="A121" s="1035"/>
      <c r="B121" s="1064"/>
      <c r="C121" s="1032"/>
      <c r="D121" s="1032"/>
      <c r="E121" s="1033"/>
    </row>
    <row r="122" spans="1:5" x14ac:dyDescent="0.25">
      <c r="A122" s="1035"/>
      <c r="B122" s="1064"/>
      <c r="C122" s="1032"/>
      <c r="D122" s="1032"/>
      <c r="E122" s="1033"/>
    </row>
    <row r="123" spans="1:5" x14ac:dyDescent="0.25">
      <c r="A123" s="1035"/>
      <c r="B123" s="1032"/>
      <c r="C123" s="1032"/>
      <c r="D123" s="1032"/>
      <c r="E123" s="1033"/>
    </row>
    <row r="124" spans="1:5" x14ac:dyDescent="0.25">
      <c r="A124" s="1035"/>
      <c r="B124" s="1032"/>
      <c r="C124" s="1032"/>
      <c r="D124" s="1032"/>
      <c r="E124" s="1033"/>
    </row>
    <row r="125" spans="1:5" x14ac:dyDescent="0.25">
      <c r="A125" s="1035"/>
      <c r="B125" s="1032"/>
      <c r="C125" s="1032"/>
      <c r="D125" s="1032"/>
      <c r="E125" s="1033"/>
    </row>
    <row r="126" spans="1:5" x14ac:dyDescent="0.25">
      <c r="A126" s="1035"/>
      <c r="B126" s="1032"/>
      <c r="C126" s="1032"/>
      <c r="D126" s="1032"/>
      <c r="E126" s="1033"/>
    </row>
    <row r="127" spans="1:5" x14ac:dyDescent="0.25">
      <c r="A127" s="1035"/>
      <c r="B127" s="1032"/>
      <c r="C127" s="1032"/>
      <c r="D127" s="1032"/>
      <c r="E127" s="1032"/>
    </row>
    <row r="128" spans="1:5" x14ac:dyDescent="0.25">
      <c r="A128" s="1035"/>
      <c r="B128" s="1032"/>
      <c r="C128" s="1032"/>
      <c r="D128" s="1032"/>
      <c r="E128" s="1032"/>
    </row>
    <row r="129" spans="1:5" x14ac:dyDescent="0.25">
      <c r="A129" s="1035"/>
      <c r="B129" s="1032"/>
      <c r="C129" s="1032"/>
      <c r="D129" s="1032"/>
      <c r="E129" s="1033"/>
    </row>
    <row r="130" spans="1:5" x14ac:dyDescent="0.25">
      <c r="A130" s="1035"/>
      <c r="B130" s="1032"/>
      <c r="C130" s="1032"/>
      <c r="D130" s="1032"/>
      <c r="E130" s="1033"/>
    </row>
    <row r="131" spans="1:5" x14ac:dyDescent="0.25">
      <c r="A131" s="1035"/>
      <c r="B131" s="1032"/>
      <c r="C131" s="1032"/>
      <c r="D131" s="1032"/>
      <c r="E131" s="1033"/>
    </row>
    <row r="132" spans="1:5" x14ac:dyDescent="0.25">
      <c r="A132" s="1035"/>
      <c r="B132" s="1032"/>
      <c r="C132" s="1032"/>
      <c r="D132" s="1032"/>
      <c r="E132" s="1033"/>
    </row>
    <row r="133" spans="1:5" x14ac:dyDescent="0.25">
      <c r="A133" s="1035"/>
      <c r="B133" s="1032"/>
      <c r="C133" s="1032"/>
      <c r="D133" s="1032"/>
      <c r="E133" s="1033"/>
    </row>
    <row r="134" spans="1:5" x14ac:dyDescent="0.25">
      <c r="A134" s="1035"/>
      <c r="B134" s="1032"/>
      <c r="C134" s="1032"/>
      <c r="D134" s="1032"/>
      <c r="E134" s="1033"/>
    </row>
    <row r="135" spans="1:5" x14ac:dyDescent="0.25">
      <c r="A135" s="1035"/>
      <c r="B135" s="1032"/>
      <c r="C135" s="1032"/>
      <c r="D135" s="1032"/>
      <c r="E135" s="1033"/>
    </row>
    <row r="136" spans="1:5" x14ac:dyDescent="0.25">
      <c r="A136" s="1035"/>
      <c r="B136" s="1032"/>
      <c r="C136" s="1032"/>
      <c r="D136" s="1032"/>
      <c r="E136" s="1033"/>
    </row>
    <row r="137" spans="1:5" x14ac:dyDescent="0.25">
      <c r="A137" s="1035"/>
      <c r="B137" s="1085"/>
      <c r="C137" s="1032"/>
      <c r="D137" s="1032"/>
      <c r="E137" s="1033"/>
    </row>
    <row r="138" spans="1:5" x14ac:dyDescent="0.25">
      <c r="A138" s="1032"/>
      <c r="B138" s="1032"/>
      <c r="C138" s="1032"/>
      <c r="D138" s="1032"/>
      <c r="E138" s="1033"/>
    </row>
    <row r="139" spans="1:5" x14ac:dyDescent="0.25">
      <c r="A139" s="1064"/>
      <c r="B139" s="1032"/>
      <c r="C139" s="1032"/>
      <c r="D139" s="1032"/>
      <c r="E139" s="1033"/>
    </row>
    <row r="140" spans="1:5" x14ac:dyDescent="0.25">
      <c r="A140" s="1065"/>
      <c r="B140" s="1032"/>
      <c r="C140" s="1032"/>
      <c r="D140" s="1032"/>
      <c r="E140" s="1033"/>
    </row>
    <row r="141" spans="1:5" x14ac:dyDescent="0.25">
      <c r="A141" s="1065"/>
      <c r="B141" s="1032"/>
      <c r="C141" s="1032"/>
      <c r="D141" s="1032"/>
      <c r="E141" s="1033"/>
    </row>
    <row r="142" spans="1:5" x14ac:dyDescent="0.25">
      <c r="A142" s="1065"/>
      <c r="B142" s="1032"/>
      <c r="C142" s="1032"/>
      <c r="D142" s="1032"/>
      <c r="E142" s="1033"/>
    </row>
    <row r="143" spans="1:5" x14ac:dyDescent="0.25">
      <c r="E143" s="1033"/>
    </row>
    <row r="144" spans="1:5" x14ac:dyDescent="0.25">
      <c r="A144" s="1089"/>
      <c r="B144" s="1032"/>
      <c r="C144" s="1032"/>
      <c r="D144" s="1032"/>
      <c r="E144" s="1033"/>
    </row>
    <row r="145" spans="1:5" x14ac:dyDescent="0.25">
      <c r="A145" s="1089"/>
      <c r="B145" s="1032"/>
      <c r="C145" s="1032"/>
      <c r="D145" s="1032"/>
      <c r="E145" s="1033"/>
    </row>
    <row r="146" spans="1:5" x14ac:dyDescent="0.25">
      <c r="B146" s="1032"/>
      <c r="C146" s="1032"/>
      <c r="D146" s="1032"/>
      <c r="E146" s="1033"/>
    </row>
    <row r="148" spans="1:5" x14ac:dyDescent="0.25">
      <c r="A148" s="1035"/>
    </row>
    <row r="149" spans="1:5" x14ac:dyDescent="0.25">
      <c r="A149" s="1032"/>
      <c r="B149" s="1032"/>
      <c r="C149" s="1032"/>
      <c r="D149" s="1032"/>
      <c r="E149" s="1033"/>
    </row>
    <row r="150" spans="1:5" x14ac:dyDescent="0.25">
      <c r="A150" s="1032"/>
      <c r="B150" s="1032"/>
      <c r="C150" s="1032"/>
      <c r="D150" s="1032"/>
      <c r="E150" s="1033"/>
    </row>
    <row r="151" spans="1:5" x14ac:dyDescent="0.25">
      <c r="A151" s="1032"/>
      <c r="B151" s="1032"/>
      <c r="C151" s="1032"/>
      <c r="D151" s="1032"/>
      <c r="E151" s="1033"/>
    </row>
    <row r="152" spans="1:5" x14ac:dyDescent="0.25">
      <c r="A152" s="1073"/>
      <c r="B152" s="1073"/>
      <c r="C152" s="1073"/>
      <c r="D152" s="1073"/>
      <c r="E152" s="1074"/>
    </row>
    <row r="153" spans="1:5" x14ac:dyDescent="0.25">
      <c r="A153" s="1077"/>
      <c r="B153" s="1090"/>
      <c r="C153" s="1073"/>
      <c r="D153" s="1073"/>
      <c r="E153" s="1074"/>
    </row>
    <row r="154" spans="1:5" x14ac:dyDescent="0.25">
      <c r="A154" s="1077"/>
      <c r="B154" s="1077"/>
      <c r="C154" s="1073"/>
      <c r="D154" s="1073"/>
      <c r="E154" s="1074"/>
    </row>
    <row r="155" spans="1:5" x14ac:dyDescent="0.25">
      <c r="A155" s="1077"/>
      <c r="B155" s="1073"/>
      <c r="C155" s="1073"/>
      <c r="D155" s="1091"/>
      <c r="E155" s="1091"/>
    </row>
    <row r="156" spans="1:5" x14ac:dyDescent="0.25">
      <c r="A156" s="1077"/>
      <c r="B156" s="1073"/>
      <c r="C156" s="1073"/>
      <c r="D156" s="1091"/>
      <c r="E156" s="1091"/>
    </row>
    <row r="157" spans="1:5" x14ac:dyDescent="0.25">
      <c r="A157" s="1077"/>
      <c r="B157" s="1073"/>
      <c r="C157" s="1073"/>
      <c r="D157" s="1073"/>
      <c r="E157" s="1074"/>
    </row>
    <row r="158" spans="1:5" x14ac:dyDescent="0.25">
      <c r="A158" s="1077"/>
      <c r="B158" s="1077"/>
      <c r="C158" s="1073"/>
      <c r="D158" s="1073"/>
      <c r="E158" s="1074"/>
    </row>
    <row r="159" spans="1:5" x14ac:dyDescent="0.25">
      <c r="A159" s="1077"/>
      <c r="B159" s="1090"/>
      <c r="C159" s="1073"/>
      <c r="D159" s="1073"/>
      <c r="E159" s="1074"/>
    </row>
    <row r="160" spans="1:5" x14ac:dyDescent="0.25">
      <c r="A160" s="1077"/>
      <c r="B160" s="1077"/>
      <c r="C160" s="1073"/>
      <c r="D160" s="1073"/>
      <c r="E160" s="1074"/>
    </row>
    <row r="161" spans="1:5" x14ac:dyDescent="0.25">
      <c r="A161" s="1077"/>
      <c r="B161" s="1073"/>
      <c r="C161" s="1073"/>
      <c r="D161" s="1073"/>
      <c r="E161" s="1074"/>
    </row>
    <row r="162" spans="1:5" x14ac:dyDescent="0.25">
      <c r="A162" s="1077"/>
      <c r="B162" s="1073"/>
      <c r="C162" s="1073"/>
      <c r="D162" s="1073"/>
      <c r="E162" s="1074"/>
    </row>
    <row r="163" spans="1:5" ht="15.75" x14ac:dyDescent="0.25">
      <c r="A163" s="1077"/>
      <c r="B163" s="1092"/>
      <c r="C163" s="1090"/>
      <c r="D163" s="1090"/>
      <c r="E163" s="1090"/>
    </row>
    <row r="164" spans="1:5" x14ac:dyDescent="0.25">
      <c r="A164" s="1077"/>
      <c r="B164" s="1077"/>
      <c r="C164" s="1090"/>
      <c r="D164" s="1090"/>
      <c r="E164" s="1090"/>
    </row>
    <row r="165" spans="1:5" x14ac:dyDescent="0.25">
      <c r="A165" s="1078"/>
      <c r="B165" s="1077"/>
      <c r="C165" s="1090"/>
      <c r="D165" s="1090"/>
      <c r="E165" s="1090"/>
    </row>
    <row r="166" spans="1:5" x14ac:dyDescent="0.25">
      <c r="A166" s="1035"/>
      <c r="C166" s="1032"/>
      <c r="E166" s="1033"/>
    </row>
    <row r="167" spans="1:5" x14ac:dyDescent="0.25">
      <c r="A167" s="1035"/>
      <c r="C167" s="1032"/>
      <c r="E167" s="1033"/>
    </row>
    <row r="168" spans="1:5" x14ac:dyDescent="0.25">
      <c r="A168" s="1035"/>
      <c r="C168" s="1032"/>
      <c r="E168" s="1033"/>
    </row>
    <row r="169" spans="1:5" x14ac:dyDescent="0.25">
      <c r="A169" s="1035"/>
      <c r="C169" s="1032"/>
      <c r="E169" s="1033"/>
    </row>
    <row r="170" spans="1:5" x14ac:dyDescent="0.25">
      <c r="A170" s="1035"/>
      <c r="C170" s="1032"/>
      <c r="E170" s="1033"/>
    </row>
    <row r="171" spans="1:5" x14ac:dyDescent="0.25">
      <c r="A171" s="1035"/>
      <c r="C171" s="1032"/>
      <c r="E171" s="1033"/>
    </row>
    <row r="172" spans="1:5" x14ac:dyDescent="0.25">
      <c r="A172" s="1035"/>
      <c r="B172" s="1032"/>
      <c r="C172" s="1032"/>
      <c r="D172" s="1032"/>
      <c r="E172" s="1033"/>
    </row>
    <row r="173" spans="1:5" x14ac:dyDescent="0.25">
      <c r="A173" s="1077"/>
      <c r="B173" s="1080"/>
      <c r="C173" s="1080"/>
      <c r="D173" s="1080"/>
      <c r="E173" s="1081"/>
    </row>
    <row r="174" spans="1:5" x14ac:dyDescent="0.25">
      <c r="A174" s="1077"/>
      <c r="B174" s="1080"/>
      <c r="C174" s="1080"/>
      <c r="D174" s="1080"/>
      <c r="E174" s="1081"/>
    </row>
    <row r="175" spans="1:5" x14ac:dyDescent="0.25">
      <c r="A175" s="1077"/>
      <c r="B175" s="1080"/>
      <c r="C175" s="1082"/>
      <c r="D175" s="1082"/>
      <c r="E175" s="1074"/>
    </row>
    <row r="176" spans="1:5" x14ac:dyDescent="0.25">
      <c r="A176" s="1077"/>
      <c r="B176" s="1080"/>
      <c r="C176" s="1082"/>
      <c r="D176" s="1082"/>
      <c r="E176" s="1074"/>
    </row>
    <row r="177" spans="1:5" x14ac:dyDescent="0.25">
      <c r="A177" s="1077"/>
      <c r="B177" s="1080"/>
      <c r="C177" s="1082"/>
      <c r="D177" s="1082"/>
      <c r="E177" s="1074"/>
    </row>
    <row r="178" spans="1:5" x14ac:dyDescent="0.25">
      <c r="A178" s="1077"/>
      <c r="B178" s="1080"/>
      <c r="C178" s="1082"/>
      <c r="D178" s="1082"/>
      <c r="E178" s="1074"/>
    </row>
    <row r="179" spans="1:5" x14ac:dyDescent="0.25">
      <c r="A179" s="1077"/>
      <c r="B179" s="1080"/>
      <c r="C179" s="1082"/>
      <c r="D179" s="1082"/>
      <c r="E179" s="1074"/>
    </row>
    <row r="180" spans="1:5" x14ac:dyDescent="0.25">
      <c r="A180" s="1077"/>
      <c r="B180" s="1080"/>
      <c r="C180" s="1083"/>
      <c r="D180" s="1084"/>
      <c r="E180" s="1074"/>
    </row>
    <row r="181" spans="1:5" x14ac:dyDescent="0.25">
      <c r="A181" s="1035"/>
      <c r="B181" s="1064"/>
      <c r="C181" s="1032"/>
      <c r="D181" s="1032"/>
      <c r="E181" s="1033"/>
    </row>
    <row r="182" spans="1:5" x14ac:dyDescent="0.25">
      <c r="A182" s="1035"/>
      <c r="B182" s="1064"/>
      <c r="C182" s="1032"/>
      <c r="D182" s="1032"/>
      <c r="E182" s="1033"/>
    </row>
    <row r="183" spans="1:5" x14ac:dyDescent="0.25">
      <c r="A183" s="1035"/>
      <c r="B183" s="1064"/>
      <c r="C183" s="1032"/>
      <c r="D183" s="1032"/>
      <c r="E183" s="1033"/>
    </row>
    <row r="184" spans="1:5" x14ac:dyDescent="0.25">
      <c r="A184" s="1035"/>
      <c r="B184" s="1032"/>
      <c r="C184" s="1032"/>
      <c r="D184" s="1032"/>
      <c r="E184" s="1033"/>
    </row>
    <row r="185" spans="1:5" x14ac:dyDescent="0.25">
      <c r="A185" s="1035"/>
      <c r="B185" s="1064"/>
      <c r="C185" s="1032"/>
      <c r="D185" s="1032"/>
      <c r="E185" s="1032"/>
    </row>
    <row r="186" spans="1:5" x14ac:dyDescent="0.25">
      <c r="A186" s="1035"/>
      <c r="B186" s="1032"/>
      <c r="C186" s="1032"/>
      <c r="D186" s="1032"/>
      <c r="E186" s="1032"/>
    </row>
    <row r="187" spans="1:5" x14ac:dyDescent="0.25">
      <c r="A187" s="1035"/>
      <c r="B187" s="1032"/>
      <c r="C187" s="1032"/>
      <c r="D187" s="1032"/>
      <c r="E187" s="1033"/>
    </row>
    <row r="188" spans="1:5" x14ac:dyDescent="0.25">
      <c r="A188" s="1035"/>
      <c r="B188" s="1032"/>
      <c r="C188" s="1032"/>
      <c r="D188" s="1032"/>
      <c r="E188" s="1033"/>
    </row>
    <row r="189" spans="1:5" x14ac:dyDescent="0.25">
      <c r="A189" s="1035"/>
      <c r="B189" s="1064"/>
      <c r="C189" s="1032"/>
      <c r="D189" s="1032"/>
      <c r="E189" s="1033"/>
    </row>
    <row r="190" spans="1:5" x14ac:dyDescent="0.25">
      <c r="A190" s="1035"/>
      <c r="B190" s="1064"/>
      <c r="C190" s="1032"/>
      <c r="D190" s="1032"/>
      <c r="E190" s="1033"/>
    </row>
    <row r="191" spans="1:5" x14ac:dyDescent="0.25">
      <c r="A191" s="1035"/>
      <c r="B191" s="1064"/>
      <c r="C191" s="1032"/>
      <c r="D191" s="1032"/>
      <c r="E191" s="1033"/>
    </row>
    <row r="192" spans="1:5" x14ac:dyDescent="0.25">
      <c r="A192" s="1035"/>
      <c r="B192" s="1032"/>
      <c r="C192" s="1032"/>
      <c r="D192" s="1032"/>
      <c r="E192" s="1033"/>
    </row>
    <row r="193" spans="1:5" x14ac:dyDescent="0.25">
      <c r="A193" s="1035"/>
      <c r="B193" s="1032"/>
      <c r="C193" s="1032"/>
      <c r="D193" s="1032"/>
      <c r="E193" s="1033"/>
    </row>
    <row r="194" spans="1:5" x14ac:dyDescent="0.25">
      <c r="A194" s="1035"/>
      <c r="B194" s="1064"/>
      <c r="C194" s="1032"/>
      <c r="D194" s="1032"/>
      <c r="E194" s="1033"/>
    </row>
    <row r="195" spans="1:5" x14ac:dyDescent="0.25">
      <c r="A195" s="1035"/>
      <c r="B195" s="1085"/>
      <c r="C195" s="1032"/>
      <c r="D195" s="1032"/>
      <c r="E195" s="1033"/>
    </row>
    <row r="196" spans="1:5" x14ac:dyDescent="0.25">
      <c r="A196" s="1032"/>
      <c r="B196" s="1064"/>
      <c r="C196" s="1032"/>
      <c r="D196" s="1032"/>
      <c r="E196" s="1033"/>
    </row>
    <row r="197" spans="1:5" x14ac:dyDescent="0.25">
      <c r="A197" s="1032"/>
      <c r="B197" s="1032"/>
      <c r="C197" s="1032"/>
      <c r="D197" s="1032"/>
      <c r="E197" s="1033"/>
    </row>
  </sheetData>
  <pageMargins left="0.70866141732283472" right="0.19685039370078741" top="0.74803149606299213" bottom="0.74803149606299213" header="0.31496062992125984" footer="0.31496062992125984"/>
  <pageSetup paperSize="9" fitToHeight="0" orientation="portrait" r:id="rId1"/>
  <headerFooter alignWithMargins="0">
    <oddFooter>&amp;R&amp;9&amp;K00-028&amp;P/&amp;N</oddFooter>
  </headerFooter>
  <rowBreaks count="1" manualBreakCount="1">
    <brk id="48" max="1"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4:F318"/>
  <sheetViews>
    <sheetView view="pageBreakPreview" zoomScaleNormal="140" zoomScaleSheetLayoutView="100" zoomScalePageLayoutView="130" workbookViewId="0">
      <selection activeCell="B75" sqref="B75"/>
    </sheetView>
  </sheetViews>
  <sheetFormatPr defaultRowHeight="15" x14ac:dyDescent="0.25"/>
  <cols>
    <col min="1" max="1" width="9.140625" style="400"/>
    <col min="2" max="2" width="34.140625" style="400" customWidth="1"/>
    <col min="3" max="3" width="7.140625" style="400" customWidth="1"/>
    <col min="4" max="4" width="12.42578125" style="400" customWidth="1"/>
    <col min="5" max="5" width="8.28515625" style="400" customWidth="1"/>
    <col min="6" max="6" width="14.85546875" style="400" customWidth="1"/>
    <col min="7" max="16384" width="9.140625" style="400"/>
  </cols>
  <sheetData>
    <row r="4" spans="1:6" x14ac:dyDescent="0.25">
      <c r="A4" s="561"/>
      <c r="B4" s="383"/>
      <c r="C4" s="561"/>
      <c r="D4" s="561"/>
      <c r="E4" s="561"/>
      <c r="F4" s="562"/>
    </row>
    <row r="5" spans="1:6" ht="18.75" customHeight="1" x14ac:dyDescent="0.25">
      <c r="A5" s="1224" t="s">
        <v>151</v>
      </c>
      <c r="B5" s="1224"/>
      <c r="C5" s="1224"/>
      <c r="D5" s="1224"/>
      <c r="E5" s="1224"/>
      <c r="F5" s="1224"/>
    </row>
    <row r="6" spans="1:6" x14ac:dyDescent="0.25">
      <c r="A6" s="1224"/>
      <c r="B6" s="1224"/>
      <c r="C6" s="1224"/>
      <c r="D6" s="1224"/>
      <c r="E6" s="1224"/>
      <c r="F6" s="1224"/>
    </row>
    <row r="7" spans="1:6" x14ac:dyDescent="0.25">
      <c r="A7" s="393"/>
      <c r="B7" s="402"/>
      <c r="C7" s="501"/>
      <c r="D7" s="393"/>
      <c r="E7" s="393"/>
      <c r="F7" s="496"/>
    </row>
    <row r="8" spans="1:6" ht="18.75" x14ac:dyDescent="0.3">
      <c r="A8" s="502"/>
      <c r="B8" s="405"/>
      <c r="C8" s="405"/>
      <c r="D8" s="405"/>
      <c r="E8" s="405"/>
      <c r="F8" s="405"/>
    </row>
    <row r="9" spans="1:6" ht="18.75" x14ac:dyDescent="0.3">
      <c r="A9" s="502" t="s">
        <v>200</v>
      </c>
      <c r="B9" s="502"/>
      <c r="C9" s="502"/>
      <c r="D9" s="502"/>
      <c r="E9" s="502"/>
      <c r="F9" s="563"/>
    </row>
    <row r="10" spans="1:6" ht="18.75" x14ac:dyDescent="0.3">
      <c r="A10" s="502"/>
      <c r="B10" s="502"/>
      <c r="C10" s="502"/>
      <c r="D10" s="502"/>
      <c r="E10" s="502"/>
      <c r="F10" s="563"/>
    </row>
    <row r="11" spans="1:6" x14ac:dyDescent="0.25">
      <c r="A11" s="564"/>
      <c r="B11" s="501"/>
      <c r="C11" s="564"/>
      <c r="D11" s="564"/>
      <c r="E11" s="564"/>
      <c r="F11" s="565"/>
    </row>
    <row r="12" spans="1:6" ht="15.75" thickBot="1" x14ac:dyDescent="0.3">
      <c r="A12" s="566" t="s">
        <v>15</v>
      </c>
      <c r="B12" s="567" t="s">
        <v>201</v>
      </c>
      <c r="C12" s="568"/>
      <c r="D12" s="568"/>
      <c r="E12" s="569"/>
      <c r="F12" s="570"/>
    </row>
    <row r="13" spans="1:6" x14ac:dyDescent="0.25">
      <c r="A13" s="571"/>
      <c r="B13" s="572"/>
      <c r="C13" s="543"/>
      <c r="D13" s="543"/>
      <c r="E13" s="552"/>
      <c r="F13" s="573"/>
    </row>
    <row r="14" spans="1:6" x14ac:dyDescent="0.25">
      <c r="A14" s="393" t="s">
        <v>202</v>
      </c>
      <c r="B14" s="393" t="s">
        <v>203</v>
      </c>
      <c r="D14" s="574"/>
      <c r="E14" s="575" t="s">
        <v>55</v>
      </c>
      <c r="F14" s="576"/>
    </row>
    <row r="15" spans="1:6" x14ac:dyDescent="0.25">
      <c r="A15" s="393" t="s">
        <v>204</v>
      </c>
      <c r="B15" s="393" t="s">
        <v>205</v>
      </c>
      <c r="D15" s="574"/>
      <c r="E15" s="575" t="s">
        <v>55</v>
      </c>
      <c r="F15" s="576"/>
    </row>
    <row r="16" spans="1:6" x14ac:dyDescent="0.25">
      <c r="A16" s="393" t="s">
        <v>206</v>
      </c>
      <c r="B16" s="393" t="s">
        <v>207</v>
      </c>
      <c r="D16" s="574"/>
      <c r="E16" s="575" t="s">
        <v>55</v>
      </c>
      <c r="F16" s="576"/>
    </row>
    <row r="17" spans="1:6" ht="15.75" thickBot="1" x14ac:dyDescent="0.3">
      <c r="A17" s="393" t="s">
        <v>208</v>
      </c>
      <c r="B17" s="393" t="s">
        <v>209</v>
      </c>
      <c r="D17" s="574"/>
      <c r="E17" s="575" t="s">
        <v>55</v>
      </c>
      <c r="F17" s="576"/>
    </row>
    <row r="18" spans="1:6" ht="20.100000000000001" customHeight="1" thickBot="1" x14ac:dyDescent="0.3">
      <c r="A18" s="541" t="s">
        <v>15</v>
      </c>
      <c r="B18" s="402" t="s">
        <v>210</v>
      </c>
      <c r="C18" s="564"/>
      <c r="D18" s="577"/>
      <c r="E18" s="578" t="s">
        <v>55</v>
      </c>
      <c r="F18" s="579"/>
    </row>
    <row r="19" spans="1:6" ht="15.75" x14ac:dyDescent="0.25">
      <c r="A19" s="577"/>
      <c r="B19" s="577"/>
      <c r="C19" s="577"/>
      <c r="D19" s="577"/>
      <c r="E19" s="577"/>
      <c r="F19" s="580"/>
    </row>
    <row r="20" spans="1:6" ht="15.75" x14ac:dyDescent="0.25">
      <c r="A20" s="577"/>
      <c r="B20" s="577"/>
      <c r="C20" s="577"/>
      <c r="D20" s="577"/>
      <c r="E20" s="577"/>
      <c r="F20" s="580"/>
    </row>
    <row r="21" spans="1:6" ht="16.5" thickBot="1" x14ac:dyDescent="0.3">
      <c r="A21" s="566" t="s">
        <v>16</v>
      </c>
      <c r="B21" s="567" t="s">
        <v>211</v>
      </c>
      <c r="C21" s="581"/>
      <c r="D21" s="581"/>
      <c r="E21" s="581"/>
      <c r="F21" s="582"/>
    </row>
    <row r="22" spans="1:6" ht="15.75" x14ac:dyDescent="0.25">
      <c r="A22" s="571"/>
      <c r="B22" s="583"/>
      <c r="C22" s="544"/>
      <c r="D22" s="544"/>
      <c r="E22" s="544"/>
      <c r="F22" s="584"/>
    </row>
    <row r="23" spans="1:6" x14ac:dyDescent="0.25">
      <c r="A23" s="393" t="s">
        <v>212</v>
      </c>
      <c r="B23" s="393" t="s">
        <v>213</v>
      </c>
      <c r="D23" s="393"/>
      <c r="E23" s="575" t="s">
        <v>55</v>
      </c>
      <c r="F23" s="576"/>
    </row>
    <row r="24" spans="1:6" ht="15.75" x14ac:dyDescent="0.25">
      <c r="A24" s="393" t="s">
        <v>214</v>
      </c>
      <c r="B24" s="393" t="s">
        <v>215</v>
      </c>
      <c r="C24" s="577"/>
      <c r="D24" s="393"/>
      <c r="E24" s="575" t="s">
        <v>55</v>
      </c>
      <c r="F24" s="585"/>
    </row>
    <row r="25" spans="1:6" ht="15.75" x14ac:dyDescent="0.25">
      <c r="A25" s="393" t="s">
        <v>216</v>
      </c>
      <c r="B25" s="551" t="s">
        <v>217</v>
      </c>
      <c r="C25" s="577"/>
      <c r="D25" s="393"/>
      <c r="E25" s="575" t="s">
        <v>55</v>
      </c>
      <c r="F25" s="585"/>
    </row>
    <row r="26" spans="1:6" ht="15.75" x14ac:dyDescent="0.25">
      <c r="A26" s="393" t="s">
        <v>218</v>
      </c>
      <c r="B26" s="551" t="s">
        <v>219</v>
      </c>
      <c r="C26" s="577"/>
      <c r="D26" s="393"/>
      <c r="E26" s="575" t="s">
        <v>55</v>
      </c>
      <c r="F26" s="585"/>
    </row>
    <row r="27" spans="1:6" ht="15.75" x14ac:dyDescent="0.25">
      <c r="A27" s="393" t="s">
        <v>220</v>
      </c>
      <c r="B27" s="551" t="s">
        <v>221</v>
      </c>
      <c r="C27" s="577"/>
      <c r="D27" s="393"/>
      <c r="E27" s="575" t="s">
        <v>55</v>
      </c>
      <c r="F27" s="585"/>
    </row>
    <row r="28" spans="1:6" ht="16.5" thickBot="1" x14ac:dyDescent="0.3">
      <c r="A28" s="393" t="s">
        <v>222</v>
      </c>
      <c r="B28" s="551" t="s">
        <v>223</v>
      </c>
      <c r="C28" s="577"/>
      <c r="D28" s="577"/>
      <c r="E28" s="575" t="s">
        <v>55</v>
      </c>
      <c r="F28" s="585"/>
    </row>
    <row r="29" spans="1:6" ht="20.100000000000001" customHeight="1" thickBot="1" x14ac:dyDescent="0.3">
      <c r="A29" s="586" t="s">
        <v>16</v>
      </c>
      <c r="B29" s="402" t="s">
        <v>224</v>
      </c>
      <c r="C29" s="577"/>
      <c r="D29" s="577"/>
      <c r="E29" s="578" t="s">
        <v>55</v>
      </c>
      <c r="F29" s="579"/>
    </row>
    <row r="30" spans="1:6" ht="20.100000000000001" customHeight="1" x14ac:dyDescent="0.25">
      <c r="A30" s="586"/>
      <c r="B30" s="402"/>
      <c r="C30" s="577"/>
      <c r="D30" s="577"/>
      <c r="E30" s="578"/>
      <c r="F30" s="587"/>
    </row>
    <row r="31" spans="1:6" ht="16.5" thickBot="1" x14ac:dyDescent="0.3">
      <c r="A31" s="588"/>
      <c r="B31" s="501"/>
      <c r="C31" s="577"/>
      <c r="D31" s="577"/>
      <c r="E31" s="575"/>
      <c r="F31" s="589"/>
    </row>
    <row r="32" spans="1:6" ht="16.5" thickBot="1" x14ac:dyDescent="0.3">
      <c r="A32" s="590"/>
      <c r="B32" s="591" t="s">
        <v>225</v>
      </c>
      <c r="C32" s="592"/>
      <c r="D32" s="592"/>
      <c r="E32" s="593" t="s">
        <v>55</v>
      </c>
      <c r="F32" s="579"/>
    </row>
    <row r="33" spans="1:6" ht="15.75" x14ac:dyDescent="0.25">
      <c r="A33" s="588"/>
      <c r="B33" s="501"/>
      <c r="C33" s="577"/>
      <c r="D33" s="577"/>
      <c r="E33" s="575"/>
      <c r="F33" s="594"/>
    </row>
    <row r="34" spans="1:6" s="597" customFormat="1" x14ac:dyDescent="0.25">
      <c r="A34" s="572"/>
      <c r="B34" s="595"/>
      <c r="C34" s="595"/>
      <c r="D34" s="595"/>
      <c r="E34" s="552"/>
      <c r="F34" s="596"/>
    </row>
    <row r="35" spans="1:6" s="459" customFormat="1" ht="15.75" x14ac:dyDescent="0.25">
      <c r="A35" s="544"/>
      <c r="B35" s="544"/>
      <c r="C35" s="544"/>
      <c r="D35" s="544"/>
      <c r="E35" s="544"/>
      <c r="F35" s="547"/>
    </row>
    <row r="36" spans="1:6" s="597" customFormat="1" x14ac:dyDescent="0.25">
      <c r="A36" s="469"/>
      <c r="B36" s="461"/>
      <c r="C36" s="437"/>
      <c r="D36" s="437"/>
      <c r="E36" s="469"/>
      <c r="F36" s="598"/>
    </row>
    <row r="37" spans="1:6" x14ac:dyDescent="0.25">
      <c r="A37" s="436"/>
      <c r="B37" s="461"/>
      <c r="C37" s="436"/>
      <c r="D37" s="436"/>
      <c r="E37" s="436"/>
      <c r="F37" s="554"/>
    </row>
    <row r="38" spans="1:6" x14ac:dyDescent="0.25">
      <c r="A38" s="458"/>
      <c r="B38" s="458"/>
      <c r="C38" s="436"/>
      <c r="D38" s="437"/>
      <c r="E38" s="445"/>
      <c r="F38" s="132"/>
    </row>
    <row r="39" spans="1:6" x14ac:dyDescent="0.25">
      <c r="A39" s="458"/>
      <c r="B39" s="458"/>
      <c r="C39" s="436"/>
      <c r="D39" s="437"/>
      <c r="E39" s="445"/>
      <c r="F39" s="555"/>
    </row>
    <row r="40" spans="1:6" x14ac:dyDescent="0.25">
      <c r="A40" s="458"/>
      <c r="B40" s="458"/>
      <c r="C40" s="436"/>
      <c r="D40" s="436"/>
      <c r="E40" s="445"/>
      <c r="F40" s="132"/>
    </row>
    <row r="41" spans="1:6" x14ac:dyDescent="0.25">
      <c r="A41" s="458"/>
      <c r="B41" s="458"/>
      <c r="C41" s="436"/>
      <c r="D41" s="437"/>
      <c r="E41" s="445"/>
      <c r="F41" s="555"/>
    </row>
    <row r="42" spans="1:6" x14ac:dyDescent="0.25">
      <c r="A42" s="458"/>
      <c r="B42" s="458"/>
      <c r="C42" s="436"/>
      <c r="D42" s="437"/>
      <c r="E42" s="445"/>
      <c r="F42" s="555"/>
    </row>
    <row r="43" spans="1:6" x14ac:dyDescent="0.25">
      <c r="A43" s="458"/>
      <c r="B43" s="458"/>
      <c r="C43" s="436"/>
      <c r="D43" s="437"/>
      <c r="E43" s="445"/>
      <c r="F43" s="555"/>
    </row>
    <row r="44" spans="1:6" x14ac:dyDescent="0.25">
      <c r="A44" s="459"/>
      <c r="B44" s="460"/>
      <c r="C44" s="436"/>
      <c r="D44" s="437"/>
      <c r="E44" s="445"/>
      <c r="F44" s="446"/>
    </row>
    <row r="45" spans="1:6" x14ac:dyDescent="0.25">
      <c r="A45" s="437"/>
      <c r="B45" s="437"/>
      <c r="C45" s="437"/>
      <c r="D45" s="437"/>
      <c r="E45" s="437"/>
      <c r="F45" s="441"/>
    </row>
    <row r="46" spans="1:6" x14ac:dyDescent="0.25">
      <c r="A46" s="437"/>
      <c r="B46" s="437"/>
      <c r="C46" s="437"/>
      <c r="D46" s="437"/>
      <c r="E46" s="437"/>
      <c r="F46" s="441"/>
    </row>
    <row r="47" spans="1:6" x14ac:dyDescent="0.25">
      <c r="A47" s="445"/>
      <c r="B47" s="461"/>
      <c r="C47" s="437"/>
      <c r="D47" s="437"/>
      <c r="E47" s="437"/>
      <c r="F47" s="441"/>
    </row>
    <row r="48" spans="1:6" x14ac:dyDescent="0.25">
      <c r="A48" s="458"/>
      <c r="B48" s="458"/>
      <c r="C48" s="437"/>
      <c r="D48" s="437"/>
      <c r="E48" s="445"/>
      <c r="F48" s="555"/>
    </row>
    <row r="49" spans="1:6" x14ac:dyDescent="0.25">
      <c r="A49" s="458"/>
      <c r="B49" s="458"/>
      <c r="C49" s="459"/>
      <c r="D49" s="459"/>
      <c r="E49" s="445"/>
      <c r="F49" s="555"/>
    </row>
    <row r="50" spans="1:6" x14ac:dyDescent="0.25">
      <c r="A50" s="458"/>
      <c r="B50" s="458"/>
      <c r="C50" s="459"/>
      <c r="D50" s="459"/>
      <c r="E50" s="445"/>
      <c r="F50" s="555"/>
    </row>
    <row r="51" spans="1:6" x14ac:dyDescent="0.25">
      <c r="A51" s="458"/>
      <c r="B51" s="458"/>
      <c r="C51" s="437"/>
      <c r="D51" s="437"/>
      <c r="E51" s="445"/>
      <c r="F51" s="459"/>
    </row>
    <row r="52" spans="1:6" x14ac:dyDescent="0.25">
      <c r="A52" s="463"/>
      <c r="B52" s="460"/>
      <c r="C52" s="437"/>
      <c r="D52" s="437"/>
      <c r="E52" s="445"/>
      <c r="F52" s="464"/>
    </row>
    <row r="53" spans="1:6" x14ac:dyDescent="0.25">
      <c r="A53" s="463"/>
      <c r="B53" s="460"/>
      <c r="C53" s="437"/>
      <c r="D53" s="437"/>
      <c r="E53" s="445"/>
      <c r="F53" s="464"/>
    </row>
    <row r="54" spans="1:6" x14ac:dyDescent="0.25">
      <c r="A54" s="458"/>
      <c r="B54" s="460"/>
      <c r="C54" s="437"/>
      <c r="D54" s="437"/>
      <c r="E54" s="445"/>
      <c r="F54" s="464"/>
    </row>
    <row r="55" spans="1:6" x14ac:dyDescent="0.25">
      <c r="A55" s="458"/>
      <c r="B55" s="458"/>
      <c r="C55" s="437"/>
      <c r="D55" s="437"/>
      <c r="E55" s="445"/>
      <c r="F55" s="464"/>
    </row>
    <row r="56" spans="1:6" x14ac:dyDescent="0.25">
      <c r="A56" s="463"/>
      <c r="B56" s="460"/>
      <c r="C56" s="437"/>
      <c r="D56" s="437"/>
      <c r="E56" s="445"/>
      <c r="F56" s="464"/>
    </row>
    <row r="57" spans="1:6" x14ac:dyDescent="0.25">
      <c r="A57" s="463"/>
      <c r="B57" s="459"/>
      <c r="C57" s="437"/>
      <c r="D57" s="437"/>
      <c r="E57" s="437"/>
      <c r="F57" s="441"/>
    </row>
    <row r="58" spans="1:6" x14ac:dyDescent="0.25">
      <c r="A58" s="469"/>
      <c r="B58" s="461"/>
      <c r="C58" s="437"/>
      <c r="D58" s="437"/>
      <c r="E58" s="469"/>
      <c r="F58" s="464"/>
    </row>
    <row r="59" spans="1:6" x14ac:dyDescent="0.25">
      <c r="A59" s="458"/>
      <c r="B59" s="458"/>
      <c r="C59" s="437"/>
      <c r="D59" s="437"/>
      <c r="E59" s="437"/>
      <c r="F59" s="441"/>
    </row>
    <row r="60" spans="1:6" x14ac:dyDescent="0.25">
      <c r="A60" s="458"/>
      <c r="B60" s="458"/>
      <c r="C60" s="437"/>
      <c r="D60" s="437"/>
      <c r="E60" s="437"/>
      <c r="F60" s="441"/>
    </row>
    <row r="61" spans="1:6" x14ac:dyDescent="0.25">
      <c r="A61" s="471"/>
      <c r="B61" s="471"/>
      <c r="C61" s="450"/>
      <c r="D61" s="450"/>
      <c r="E61" s="450"/>
      <c r="F61" s="553"/>
    </row>
    <row r="62" spans="1:6" x14ac:dyDescent="0.25">
      <c r="A62" s="471"/>
      <c r="B62" s="471"/>
      <c r="C62" s="450"/>
      <c r="D62" s="450"/>
      <c r="E62" s="450"/>
      <c r="F62" s="553"/>
    </row>
    <row r="63" spans="1:6" x14ac:dyDescent="0.25">
      <c r="A63" s="471"/>
      <c r="B63" s="471"/>
      <c r="C63" s="450"/>
      <c r="D63" s="450"/>
      <c r="E63" s="450"/>
      <c r="F63" s="553"/>
    </row>
    <row r="64" spans="1:6" x14ac:dyDescent="0.25">
      <c r="A64" s="471"/>
      <c r="B64" s="471"/>
      <c r="C64" s="450"/>
      <c r="D64" s="450"/>
      <c r="E64" s="450"/>
      <c r="F64" s="553"/>
    </row>
    <row r="65" spans="1:6" x14ac:dyDescent="0.25">
      <c r="A65" s="471"/>
      <c r="B65" s="471"/>
      <c r="C65" s="450"/>
      <c r="D65" s="450"/>
      <c r="E65" s="450"/>
      <c r="F65" s="553"/>
    </row>
    <row r="66" spans="1:6" x14ac:dyDescent="0.25">
      <c r="A66" s="471"/>
      <c r="B66" s="471"/>
      <c r="C66" s="450"/>
      <c r="D66" s="450"/>
      <c r="E66" s="450"/>
      <c r="F66" s="553"/>
    </row>
    <row r="67" spans="1:6" x14ac:dyDescent="0.25">
      <c r="A67" s="471"/>
      <c r="B67" s="599"/>
      <c r="C67" s="450"/>
      <c r="D67" s="450"/>
      <c r="E67" s="450"/>
      <c r="F67" s="553"/>
    </row>
    <row r="68" spans="1:6" x14ac:dyDescent="0.25">
      <c r="A68" s="471"/>
      <c r="B68" s="471"/>
      <c r="C68" s="450"/>
      <c r="D68" s="450"/>
      <c r="E68" s="450"/>
      <c r="F68" s="553"/>
    </row>
    <row r="69" spans="1:6" x14ac:dyDescent="0.25">
      <c r="A69" s="471"/>
      <c r="B69" s="471"/>
      <c r="C69" s="450"/>
      <c r="D69" s="450"/>
      <c r="E69" s="450"/>
      <c r="F69" s="553"/>
    </row>
    <row r="70" spans="1:6" x14ac:dyDescent="0.25">
      <c r="A70" s="458"/>
      <c r="B70" s="458"/>
      <c r="C70" s="437"/>
      <c r="D70" s="437"/>
      <c r="E70" s="437"/>
      <c r="F70" s="441"/>
    </row>
    <row r="71" spans="1:6" x14ac:dyDescent="0.25">
      <c r="A71" s="463"/>
      <c r="B71" s="460"/>
      <c r="C71" s="437"/>
      <c r="D71" s="437"/>
      <c r="E71" s="437"/>
      <c r="F71" s="464"/>
    </row>
    <row r="72" spans="1:6" x14ac:dyDescent="0.25">
      <c r="A72" s="463"/>
      <c r="B72" s="459"/>
      <c r="C72" s="437"/>
      <c r="D72" s="437"/>
      <c r="E72" s="437"/>
      <c r="F72" s="441"/>
    </row>
    <row r="73" spans="1:6" x14ac:dyDescent="0.25">
      <c r="A73" s="469"/>
      <c r="B73" s="466"/>
      <c r="C73" s="437"/>
      <c r="D73" s="437"/>
      <c r="E73" s="437"/>
      <c r="F73" s="474"/>
    </row>
    <row r="75" spans="1:6" x14ac:dyDescent="0.25">
      <c r="A75" s="459"/>
      <c r="B75" s="459"/>
      <c r="C75" s="459"/>
      <c r="D75" s="459"/>
      <c r="E75" s="459"/>
      <c r="F75" s="459"/>
    </row>
    <row r="76" spans="1:6" x14ac:dyDescent="0.25">
      <c r="A76" s="558"/>
      <c r="B76" s="600"/>
      <c r="C76" s="459"/>
      <c r="D76" s="459"/>
      <c r="E76" s="459"/>
      <c r="F76" s="474"/>
    </row>
    <row r="77" spans="1:6" x14ac:dyDescent="0.25">
      <c r="A77" s="558"/>
      <c r="B77" s="477"/>
      <c r="C77" s="459"/>
      <c r="D77" s="459"/>
      <c r="E77" s="459"/>
      <c r="F77" s="474"/>
    </row>
    <row r="78" spans="1:6" x14ac:dyDescent="0.25">
      <c r="A78" s="459"/>
      <c r="B78" s="477"/>
      <c r="C78" s="459"/>
      <c r="D78" s="459"/>
      <c r="E78" s="459"/>
      <c r="F78" s="464"/>
    </row>
    <row r="79" spans="1:6" x14ac:dyDescent="0.25">
      <c r="A79" s="459"/>
      <c r="B79" s="459"/>
      <c r="C79" s="459"/>
      <c r="D79" s="459"/>
      <c r="E79" s="459"/>
      <c r="F79" s="459"/>
    </row>
    <row r="83" spans="2:2" x14ac:dyDescent="0.25">
      <c r="B83" s="601"/>
    </row>
    <row r="108" spans="2:2" x14ac:dyDescent="0.25">
      <c r="B108" s="559"/>
    </row>
    <row r="109" spans="2:2" x14ac:dyDescent="0.25">
      <c r="B109" s="560"/>
    </row>
    <row r="318" spans="2:2" x14ac:dyDescent="0.25">
      <c r="B318" s="493"/>
    </row>
  </sheetData>
  <mergeCells count="1">
    <mergeCell ref="A5:F6"/>
  </mergeCell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1" manualBreakCount="1">
    <brk id="6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3:F320"/>
  <sheetViews>
    <sheetView view="pageBreakPreview" topLeftCell="A4" zoomScaleNormal="90" zoomScaleSheetLayoutView="100" zoomScalePageLayoutView="130" workbookViewId="0">
      <selection activeCell="B75" sqref="B75"/>
    </sheetView>
  </sheetViews>
  <sheetFormatPr defaultRowHeight="15" x14ac:dyDescent="0.25"/>
  <cols>
    <col min="1" max="1" width="5.28515625" style="604" customWidth="1"/>
    <col min="2" max="2" width="20.28515625" style="604" customWidth="1"/>
    <col min="3" max="3" width="4.140625" style="604" customWidth="1"/>
    <col min="4" max="5" width="9.140625" style="604"/>
    <col min="6" max="6" width="23.28515625" style="604" customWidth="1"/>
    <col min="7" max="16384" width="9.140625" style="604"/>
  </cols>
  <sheetData>
    <row r="3" spans="1:6" x14ac:dyDescent="0.25">
      <c r="A3" s="602"/>
      <c r="B3" s="602"/>
      <c r="C3" s="602"/>
      <c r="D3" s="602"/>
      <c r="E3" s="602"/>
      <c r="F3" s="603"/>
    </row>
    <row r="4" spans="1:6" ht="21" x14ac:dyDescent="0.35">
      <c r="A4" s="602"/>
      <c r="B4" s="605" t="s">
        <v>226</v>
      </c>
      <c r="C4" s="606"/>
      <c r="D4" s="606"/>
      <c r="E4" s="606"/>
      <c r="F4" s="607"/>
    </row>
    <row r="5" spans="1:6" x14ac:dyDescent="0.25">
      <c r="A5" s="602"/>
      <c r="B5" s="606"/>
      <c r="C5" s="606"/>
      <c r="D5" s="606"/>
      <c r="E5" s="606"/>
      <c r="F5" s="607"/>
    </row>
    <row r="6" spans="1:6" x14ac:dyDescent="0.25">
      <c r="A6" s="602"/>
      <c r="B6" s="608" t="s">
        <v>227</v>
      </c>
      <c r="C6" s="606"/>
      <c r="D6" s="606"/>
      <c r="E6" s="606"/>
      <c r="F6" s="607"/>
    </row>
    <row r="7" spans="1:6" x14ac:dyDescent="0.25">
      <c r="A7" s="602"/>
      <c r="B7" s="608"/>
      <c r="C7" s="606"/>
      <c r="D7" s="606"/>
      <c r="E7" s="606"/>
      <c r="F7" s="607"/>
    </row>
    <row r="8" spans="1:6" s="610" customFormat="1" ht="103.5" customHeight="1" x14ac:dyDescent="0.2">
      <c r="A8" s="609"/>
      <c r="B8" s="1225" t="s">
        <v>228</v>
      </c>
      <c r="C8" s="1226"/>
      <c r="D8" s="1226"/>
      <c r="E8" s="1226"/>
      <c r="F8" s="1226"/>
    </row>
    <row r="9" spans="1:6" s="610" customFormat="1" x14ac:dyDescent="0.2">
      <c r="A9" s="609"/>
      <c r="B9" s="611"/>
      <c r="C9" s="612"/>
      <c r="D9" s="612"/>
      <c r="E9" s="612"/>
      <c r="F9" s="612"/>
    </row>
    <row r="10" spans="1:6" s="610" customFormat="1" ht="93" customHeight="1" x14ac:dyDescent="0.2">
      <c r="A10" s="609"/>
      <c r="B10" s="1225" t="s">
        <v>229</v>
      </c>
      <c r="C10" s="1227"/>
      <c r="D10" s="1227"/>
      <c r="E10" s="1227"/>
      <c r="F10" s="1227"/>
    </row>
    <row r="11" spans="1:6" s="610" customFormat="1" x14ac:dyDescent="0.2">
      <c r="A11" s="609"/>
      <c r="B11" s="611"/>
      <c r="C11" s="612"/>
      <c r="D11" s="612"/>
      <c r="E11" s="612"/>
      <c r="F11" s="612"/>
    </row>
    <row r="12" spans="1:6" s="610" customFormat="1" ht="66.75" customHeight="1" x14ac:dyDescent="0.2">
      <c r="A12" s="609"/>
      <c r="B12" s="1225" t="s">
        <v>230</v>
      </c>
      <c r="C12" s="1226"/>
      <c r="D12" s="1226"/>
      <c r="E12" s="1226"/>
      <c r="F12" s="1226"/>
    </row>
    <row r="13" spans="1:6" s="610" customFormat="1" ht="15.75" customHeight="1" x14ac:dyDescent="0.2">
      <c r="A13" s="609"/>
      <c r="B13" s="611"/>
      <c r="C13" s="612"/>
      <c r="D13" s="612"/>
      <c r="E13" s="612"/>
      <c r="F13" s="612"/>
    </row>
    <row r="14" spans="1:6" s="610" customFormat="1" ht="108" customHeight="1" x14ac:dyDescent="0.2">
      <c r="A14" s="609"/>
      <c r="B14" s="1225" t="s">
        <v>231</v>
      </c>
      <c r="C14" s="1226"/>
      <c r="D14" s="1226"/>
      <c r="E14" s="1226"/>
      <c r="F14" s="1226"/>
    </row>
    <row r="15" spans="1:6" s="610" customFormat="1" x14ac:dyDescent="0.2">
      <c r="A15" s="609"/>
      <c r="B15" s="611"/>
      <c r="C15" s="613"/>
      <c r="D15" s="613"/>
      <c r="E15" s="613"/>
      <c r="F15" s="613"/>
    </row>
    <row r="16" spans="1:6" s="610" customFormat="1" ht="103.5" customHeight="1" x14ac:dyDescent="0.2">
      <c r="A16" s="609"/>
      <c r="B16" s="1225" t="s">
        <v>232</v>
      </c>
      <c r="C16" s="1226"/>
      <c r="D16" s="1226"/>
      <c r="E16" s="1226"/>
      <c r="F16" s="1226"/>
    </row>
    <row r="17" spans="1:6" s="610" customFormat="1" ht="18.75" customHeight="1" x14ac:dyDescent="0.2">
      <c r="A17" s="609"/>
      <c r="B17" s="611"/>
      <c r="C17" s="611"/>
      <c r="D17" s="611"/>
      <c r="E17" s="611"/>
      <c r="F17" s="611"/>
    </row>
    <row r="18" spans="1:6" s="610" customFormat="1" ht="94.5" customHeight="1" x14ac:dyDescent="0.2">
      <c r="A18" s="609"/>
      <c r="B18" s="1225" t="s">
        <v>233</v>
      </c>
      <c r="C18" s="1226"/>
      <c r="D18" s="1226"/>
      <c r="E18" s="1226"/>
      <c r="F18" s="1226"/>
    </row>
    <row r="19" spans="1:6" s="610" customFormat="1" x14ac:dyDescent="0.2">
      <c r="A19" s="609"/>
      <c r="B19" s="614"/>
      <c r="C19" s="615"/>
      <c r="D19" s="615"/>
      <c r="E19" s="615"/>
      <c r="F19" s="615"/>
    </row>
    <row r="20" spans="1:6" s="610" customFormat="1" ht="409.5" customHeight="1" x14ac:dyDescent="0.2">
      <c r="A20" s="609"/>
      <c r="B20" s="1225" t="s">
        <v>234</v>
      </c>
      <c r="C20" s="1227"/>
      <c r="D20" s="1227"/>
      <c r="E20" s="1227"/>
      <c r="F20" s="1227"/>
    </row>
    <row r="21" spans="1:6" s="610" customFormat="1" ht="15" customHeight="1" x14ac:dyDescent="0.2">
      <c r="A21" s="609"/>
      <c r="B21" s="611"/>
      <c r="C21" s="612"/>
      <c r="D21" s="612"/>
      <c r="E21" s="612"/>
      <c r="F21" s="612"/>
    </row>
    <row r="22" spans="1:6" s="610" customFormat="1" ht="66.75" customHeight="1" x14ac:dyDescent="0.2">
      <c r="A22" s="609"/>
      <c r="B22" s="1228" t="s">
        <v>235</v>
      </c>
      <c r="C22" s="1226"/>
      <c r="D22" s="1226"/>
      <c r="E22" s="1226"/>
      <c r="F22" s="1226"/>
    </row>
    <row r="23" spans="1:6" s="610" customFormat="1" ht="15" customHeight="1" x14ac:dyDescent="0.2">
      <c r="A23" s="609"/>
      <c r="B23" s="611"/>
      <c r="C23" s="612"/>
      <c r="D23" s="612"/>
      <c r="E23" s="612"/>
      <c r="F23" s="612"/>
    </row>
    <row r="24" spans="1:6" s="610" customFormat="1" ht="91.5" customHeight="1" x14ac:dyDescent="0.2">
      <c r="A24" s="609"/>
      <c r="B24" s="1225" t="s">
        <v>236</v>
      </c>
      <c r="C24" s="1225"/>
      <c r="D24" s="1225"/>
      <c r="E24" s="1225"/>
      <c r="F24" s="1225"/>
    </row>
    <row r="25" spans="1:6" s="610" customFormat="1" ht="15" customHeight="1" x14ac:dyDescent="0.2">
      <c r="A25" s="609"/>
      <c r="B25" s="611"/>
      <c r="C25" s="611"/>
      <c r="D25" s="611"/>
      <c r="E25" s="611"/>
      <c r="F25" s="611"/>
    </row>
    <row r="26" spans="1:6" s="610" customFormat="1" ht="114.75" customHeight="1" x14ac:dyDescent="0.2">
      <c r="A26" s="609"/>
      <c r="B26" s="1225" t="s">
        <v>237</v>
      </c>
      <c r="C26" s="1225"/>
      <c r="D26" s="1225"/>
      <c r="E26" s="1225"/>
      <c r="F26" s="1225"/>
    </row>
    <row r="27" spans="1:6" s="610" customFormat="1" ht="15" customHeight="1" x14ac:dyDescent="0.2">
      <c r="A27" s="609"/>
      <c r="B27" s="611"/>
      <c r="C27" s="611"/>
      <c r="D27" s="611"/>
      <c r="E27" s="611"/>
      <c r="F27" s="611"/>
    </row>
    <row r="28" spans="1:6" s="610" customFormat="1" ht="82.5" customHeight="1" x14ac:dyDescent="0.2">
      <c r="A28" s="609"/>
      <c r="B28" s="1225" t="s">
        <v>238</v>
      </c>
      <c r="C28" s="1226"/>
      <c r="D28" s="1226"/>
      <c r="E28" s="1226"/>
      <c r="F28" s="1226"/>
    </row>
    <row r="29" spans="1:6" s="610" customFormat="1" ht="14.25" customHeight="1" x14ac:dyDescent="0.2">
      <c r="A29" s="609"/>
      <c r="B29" s="611"/>
      <c r="C29" s="612"/>
      <c r="D29" s="612"/>
      <c r="E29" s="612"/>
      <c r="F29" s="612"/>
    </row>
    <row r="30" spans="1:6" s="610" customFormat="1" ht="65.25" customHeight="1" x14ac:dyDescent="0.2">
      <c r="A30" s="609"/>
      <c r="B30" s="1225" t="s">
        <v>239</v>
      </c>
      <c r="C30" s="1226"/>
      <c r="D30" s="1226"/>
      <c r="E30" s="1226"/>
      <c r="F30" s="1226"/>
    </row>
    <row r="31" spans="1:6" s="610" customFormat="1" ht="15" customHeight="1" x14ac:dyDescent="0.2">
      <c r="A31" s="609"/>
      <c r="B31" s="611"/>
      <c r="C31" s="612"/>
      <c r="D31" s="612"/>
      <c r="E31" s="612"/>
      <c r="F31" s="612"/>
    </row>
    <row r="32" spans="1:6" s="610" customFormat="1" ht="26.25" customHeight="1" x14ac:dyDescent="0.2">
      <c r="A32" s="609"/>
      <c r="B32" s="1225" t="s">
        <v>240</v>
      </c>
      <c r="C32" s="1226"/>
      <c r="D32" s="1226"/>
      <c r="E32" s="1226"/>
      <c r="F32" s="1226"/>
    </row>
    <row r="33" spans="1:6" s="610" customFormat="1" x14ac:dyDescent="0.2">
      <c r="A33" s="609"/>
      <c r="B33" s="611"/>
      <c r="C33" s="612"/>
      <c r="D33" s="612"/>
      <c r="E33" s="612"/>
      <c r="F33" s="612"/>
    </row>
    <row r="34" spans="1:6" s="610" customFormat="1" ht="66" customHeight="1" x14ac:dyDescent="0.2">
      <c r="A34" s="609"/>
      <c r="B34" s="1225" t="s">
        <v>241</v>
      </c>
      <c r="C34" s="1226"/>
      <c r="D34" s="1226"/>
      <c r="E34" s="1226"/>
      <c r="F34" s="1226"/>
    </row>
    <row r="35" spans="1:6" s="610" customFormat="1" x14ac:dyDescent="0.2">
      <c r="A35" s="609"/>
      <c r="B35" s="611"/>
      <c r="C35" s="612"/>
      <c r="D35" s="612"/>
      <c r="E35" s="612"/>
      <c r="F35" s="612"/>
    </row>
    <row r="36" spans="1:6" s="610" customFormat="1" ht="26.25" customHeight="1" x14ac:dyDescent="0.2">
      <c r="A36" s="609"/>
      <c r="B36" s="1225" t="s">
        <v>242</v>
      </c>
      <c r="C36" s="1227"/>
      <c r="D36" s="1227"/>
      <c r="E36" s="1227"/>
      <c r="F36" s="1227"/>
    </row>
    <row r="37" spans="1:6" s="610" customFormat="1" ht="15" customHeight="1" x14ac:dyDescent="0.2">
      <c r="A37" s="609"/>
      <c r="B37" s="611"/>
      <c r="C37" s="612"/>
      <c r="D37" s="612"/>
      <c r="E37" s="612"/>
      <c r="F37" s="612"/>
    </row>
    <row r="38" spans="1:6" s="610" customFormat="1" ht="54.75" customHeight="1" x14ac:dyDescent="0.2">
      <c r="A38" s="609"/>
      <c r="B38" s="1225" t="s">
        <v>243</v>
      </c>
      <c r="C38" s="1227"/>
      <c r="D38" s="1227"/>
      <c r="E38" s="1227"/>
      <c r="F38" s="1227"/>
    </row>
    <row r="39" spans="1:6" s="610" customFormat="1" x14ac:dyDescent="0.2">
      <c r="A39" s="609"/>
      <c r="B39" s="611"/>
      <c r="C39" s="613"/>
      <c r="D39" s="613"/>
      <c r="E39" s="613"/>
      <c r="F39" s="613"/>
    </row>
    <row r="40" spans="1:6" s="610" customFormat="1" ht="57" customHeight="1" x14ac:dyDescent="0.2">
      <c r="A40" s="609"/>
      <c r="B40" s="1225" t="s">
        <v>244</v>
      </c>
      <c r="C40" s="1227"/>
      <c r="D40" s="1227"/>
      <c r="E40" s="1227"/>
      <c r="F40" s="1227"/>
    </row>
    <row r="41" spans="1:6" s="610" customFormat="1" x14ac:dyDescent="0.2">
      <c r="A41" s="609"/>
      <c r="B41" s="611"/>
      <c r="C41" s="613"/>
      <c r="D41" s="613"/>
      <c r="E41" s="613"/>
      <c r="F41" s="613"/>
    </row>
    <row r="42" spans="1:6" s="610" customFormat="1" ht="30" customHeight="1" x14ac:dyDescent="0.2">
      <c r="A42" s="609"/>
      <c r="B42" s="1225" t="s">
        <v>245</v>
      </c>
      <c r="C42" s="1227"/>
      <c r="D42" s="1227"/>
      <c r="E42" s="1227"/>
      <c r="F42" s="1227"/>
    </row>
    <row r="43" spans="1:6" s="610" customFormat="1" ht="15" customHeight="1" x14ac:dyDescent="0.2">
      <c r="A43" s="609"/>
      <c r="B43" s="611"/>
      <c r="C43" s="612"/>
      <c r="D43" s="612"/>
      <c r="E43" s="612"/>
      <c r="F43" s="612"/>
    </row>
    <row r="44" spans="1:6" s="610" customFormat="1" ht="52.5" customHeight="1" x14ac:dyDescent="0.2">
      <c r="A44" s="609"/>
      <c r="B44" s="1225" t="s">
        <v>246</v>
      </c>
      <c r="C44" s="1226"/>
      <c r="D44" s="1226"/>
      <c r="E44" s="1226"/>
      <c r="F44" s="1226"/>
    </row>
    <row r="45" spans="1:6" s="610" customFormat="1" ht="13.5" customHeight="1" x14ac:dyDescent="0.2">
      <c r="A45" s="609"/>
      <c r="B45" s="611"/>
      <c r="C45" s="612"/>
      <c r="D45" s="612"/>
      <c r="E45" s="612"/>
      <c r="F45" s="612"/>
    </row>
    <row r="46" spans="1:6" s="610" customFormat="1" ht="29.25" customHeight="1" x14ac:dyDescent="0.2">
      <c r="A46" s="609"/>
      <c r="B46" s="1225" t="s">
        <v>247</v>
      </c>
      <c r="C46" s="1226"/>
      <c r="D46" s="1226"/>
      <c r="E46" s="1226"/>
      <c r="F46" s="1226"/>
    </row>
    <row r="47" spans="1:6" s="610" customFormat="1" x14ac:dyDescent="0.2">
      <c r="A47" s="609"/>
      <c r="B47" s="611"/>
      <c r="C47" s="612"/>
      <c r="D47" s="612"/>
      <c r="E47" s="612"/>
      <c r="F47" s="612"/>
    </row>
    <row r="48" spans="1:6" s="610" customFormat="1" ht="30" customHeight="1" x14ac:dyDescent="0.2">
      <c r="A48" s="609"/>
      <c r="B48" s="1225" t="s">
        <v>248</v>
      </c>
      <c r="C48" s="1226"/>
      <c r="D48" s="1226"/>
      <c r="E48" s="1226"/>
      <c r="F48" s="1226"/>
    </row>
    <row r="49" spans="1:6" s="610" customFormat="1" x14ac:dyDescent="0.2">
      <c r="A49" s="609"/>
      <c r="B49" s="611"/>
      <c r="C49" s="612"/>
      <c r="D49" s="612"/>
      <c r="E49" s="612"/>
      <c r="F49" s="612"/>
    </row>
    <row r="50" spans="1:6" s="610" customFormat="1" ht="64.5" customHeight="1" x14ac:dyDescent="0.2">
      <c r="A50" s="609"/>
      <c r="B50" s="1225" t="s">
        <v>249</v>
      </c>
      <c r="C50" s="1226"/>
      <c r="D50" s="1226"/>
      <c r="E50" s="1226"/>
      <c r="F50" s="1226"/>
    </row>
    <row r="51" spans="1:6" s="610" customFormat="1" x14ac:dyDescent="0.2">
      <c r="A51" s="609"/>
      <c r="B51" s="611"/>
      <c r="C51" s="612"/>
      <c r="D51" s="612"/>
      <c r="E51" s="612"/>
      <c r="F51" s="612"/>
    </row>
    <row r="52" spans="1:6" s="610" customFormat="1" ht="140.25" customHeight="1" x14ac:dyDescent="0.2">
      <c r="A52" s="609"/>
      <c r="B52" s="1225" t="s">
        <v>250</v>
      </c>
      <c r="C52" s="1226"/>
      <c r="D52" s="1226"/>
      <c r="E52" s="1226"/>
      <c r="F52" s="1226"/>
    </row>
    <row r="53" spans="1:6" s="610" customFormat="1" x14ac:dyDescent="0.2">
      <c r="A53" s="609"/>
      <c r="B53" s="611"/>
      <c r="C53" s="612"/>
      <c r="D53" s="612"/>
      <c r="E53" s="612"/>
      <c r="F53" s="612"/>
    </row>
    <row r="54" spans="1:6" s="610" customFormat="1" ht="40.5" customHeight="1" x14ac:dyDescent="0.2">
      <c r="A54" s="609"/>
      <c r="B54" s="1225" t="s">
        <v>251</v>
      </c>
      <c r="C54" s="1226"/>
      <c r="D54" s="1226"/>
      <c r="E54" s="1226"/>
      <c r="F54" s="1226"/>
    </row>
    <row r="55" spans="1:6" s="610" customFormat="1" x14ac:dyDescent="0.2">
      <c r="A55" s="609"/>
      <c r="B55" s="611"/>
      <c r="C55" s="612"/>
      <c r="D55" s="612"/>
      <c r="E55" s="612"/>
      <c r="F55" s="612"/>
    </row>
    <row r="56" spans="1:6" s="610" customFormat="1" ht="40.5" customHeight="1" x14ac:dyDescent="0.2">
      <c r="A56" s="609"/>
      <c r="B56" s="1225" t="s">
        <v>252</v>
      </c>
      <c r="C56" s="1226"/>
      <c r="D56" s="1226"/>
      <c r="E56" s="1226"/>
      <c r="F56" s="1226"/>
    </row>
    <row r="57" spans="1:6" s="610" customFormat="1" x14ac:dyDescent="0.2">
      <c r="A57" s="609"/>
      <c r="B57" s="611"/>
      <c r="C57" s="612"/>
      <c r="D57" s="612"/>
      <c r="E57" s="612"/>
      <c r="F57" s="612"/>
    </row>
    <row r="58" spans="1:6" s="610" customFormat="1" ht="33" customHeight="1" x14ac:dyDescent="0.2">
      <c r="A58" s="609"/>
      <c r="B58" s="1225" t="s">
        <v>253</v>
      </c>
      <c r="C58" s="1226"/>
      <c r="D58" s="1226"/>
      <c r="E58" s="1226"/>
      <c r="F58" s="1226"/>
    </row>
    <row r="59" spans="1:6" s="392" customFormat="1" ht="68.25" customHeight="1" x14ac:dyDescent="0.2">
      <c r="A59" s="616"/>
      <c r="B59" s="1234" t="s">
        <v>254</v>
      </c>
      <c r="C59" s="1235"/>
      <c r="D59" s="1235"/>
      <c r="E59" s="1235"/>
      <c r="F59" s="1235"/>
    </row>
    <row r="60" spans="1:6" s="334" customFormat="1" x14ac:dyDescent="0.25">
      <c r="A60" s="332"/>
      <c r="B60" s="617"/>
      <c r="C60" s="617"/>
      <c r="D60" s="616"/>
      <c r="E60" s="392"/>
      <c r="F60" s="618"/>
    </row>
    <row r="61" spans="1:6" s="392" customFormat="1" ht="52.5" customHeight="1" x14ac:dyDescent="0.2">
      <c r="A61" s="616"/>
      <c r="B61" s="1234" t="s">
        <v>255</v>
      </c>
      <c r="C61" s="1235"/>
      <c r="D61" s="1235"/>
      <c r="E61" s="1235"/>
      <c r="F61" s="1235"/>
    </row>
    <row r="62" spans="1:6" s="334" customFormat="1" x14ac:dyDescent="0.25">
      <c r="A62" s="332"/>
      <c r="B62" s="617"/>
      <c r="C62" s="617"/>
      <c r="D62" s="616"/>
      <c r="E62" s="616"/>
      <c r="F62" s="618"/>
    </row>
    <row r="63" spans="1:6" s="392" customFormat="1" ht="117" customHeight="1" x14ac:dyDescent="0.2">
      <c r="A63" s="616"/>
      <c r="B63" s="1234" t="s">
        <v>256</v>
      </c>
      <c r="C63" s="1235"/>
      <c r="D63" s="1235"/>
      <c r="E63" s="1235"/>
      <c r="F63" s="1235"/>
    </row>
    <row r="64" spans="1:6" s="334" customFormat="1" x14ac:dyDescent="0.25">
      <c r="A64" s="332"/>
      <c r="B64" s="335"/>
      <c r="C64" s="335"/>
      <c r="D64" s="332"/>
      <c r="E64" s="332"/>
      <c r="F64" s="333"/>
    </row>
    <row r="65" spans="1:6" s="392" customFormat="1" ht="67.5" customHeight="1" x14ac:dyDescent="0.2">
      <c r="A65" s="616"/>
      <c r="B65" s="1234" t="s">
        <v>257</v>
      </c>
      <c r="C65" s="1235"/>
      <c r="D65" s="1235"/>
      <c r="E65" s="1235"/>
      <c r="F65" s="1235"/>
    </row>
    <row r="66" spans="1:6" ht="15.75" x14ac:dyDescent="0.25">
      <c r="A66" s="602"/>
      <c r="B66" s="619"/>
      <c r="C66" s="620"/>
      <c r="D66" s="602"/>
      <c r="E66" s="602"/>
      <c r="F66" s="603"/>
    </row>
    <row r="67" spans="1:6" x14ac:dyDescent="0.25">
      <c r="A67" s="602"/>
      <c r="B67" s="621"/>
      <c r="D67" s="602"/>
      <c r="E67" s="602"/>
      <c r="F67" s="603"/>
    </row>
    <row r="68" spans="1:6" x14ac:dyDescent="0.25">
      <c r="A68" s="602"/>
      <c r="D68" s="602"/>
      <c r="E68" s="602"/>
      <c r="F68" s="603"/>
    </row>
    <row r="69" spans="1:6" x14ac:dyDescent="0.25">
      <c r="A69" s="602"/>
      <c r="D69" s="602"/>
      <c r="E69" s="602"/>
      <c r="F69" s="603"/>
    </row>
    <row r="70" spans="1:6" x14ac:dyDescent="0.25">
      <c r="A70" s="602"/>
      <c r="D70" s="602"/>
      <c r="E70" s="602"/>
      <c r="F70" s="603"/>
    </row>
    <row r="71" spans="1:6" x14ac:dyDescent="0.25">
      <c r="A71" s="602"/>
      <c r="D71" s="602"/>
      <c r="E71" s="602"/>
      <c r="F71" s="603"/>
    </row>
    <row r="72" spans="1:6" x14ac:dyDescent="0.25">
      <c r="A72" s="602"/>
      <c r="D72" s="602"/>
      <c r="E72" s="602"/>
      <c r="F72" s="603"/>
    </row>
    <row r="73" spans="1:6" x14ac:dyDescent="0.25">
      <c r="A73" s="602"/>
      <c r="B73" s="622"/>
      <c r="D73" s="602"/>
      <c r="E73" s="602"/>
      <c r="F73" s="603"/>
    </row>
    <row r="74" spans="1:6" x14ac:dyDescent="0.25">
      <c r="A74" s="602"/>
      <c r="B74" s="619"/>
      <c r="C74" s="602"/>
      <c r="D74" s="602"/>
      <c r="E74" s="602"/>
      <c r="F74" s="603"/>
    </row>
    <row r="75" spans="1:6" x14ac:dyDescent="0.25">
      <c r="A75" s="602"/>
      <c r="B75" s="619"/>
      <c r="C75" s="602"/>
      <c r="D75" s="602"/>
      <c r="E75" s="602"/>
      <c r="F75" s="603"/>
    </row>
    <row r="76" spans="1:6" x14ac:dyDescent="0.25">
      <c r="A76" s="602"/>
      <c r="B76" s="623"/>
      <c r="C76" s="602"/>
      <c r="D76" s="602"/>
      <c r="E76" s="602"/>
      <c r="F76" s="603"/>
    </row>
    <row r="77" spans="1:6" x14ac:dyDescent="0.25">
      <c r="A77" s="602"/>
      <c r="B77" s="619"/>
      <c r="C77" s="624"/>
      <c r="D77" s="602"/>
      <c r="E77" s="602"/>
      <c r="F77" s="603"/>
    </row>
    <row r="78" spans="1:6" x14ac:dyDescent="0.25">
      <c r="A78" s="602"/>
      <c r="B78" s="602"/>
      <c r="C78" s="602"/>
      <c r="D78" s="602"/>
      <c r="E78" s="602"/>
      <c r="F78" s="603"/>
    </row>
    <row r="79" spans="1:6" x14ac:dyDescent="0.25">
      <c r="A79" s="602"/>
      <c r="B79" s="625"/>
      <c r="C79" s="602"/>
      <c r="D79" s="602"/>
      <c r="E79" s="602"/>
      <c r="F79" s="603"/>
    </row>
    <row r="80" spans="1:6" x14ac:dyDescent="0.25">
      <c r="A80" s="602"/>
      <c r="B80" s="626"/>
      <c r="C80" s="602"/>
      <c r="D80" s="602"/>
      <c r="E80" s="602"/>
      <c r="F80" s="603"/>
    </row>
    <row r="81" spans="1:6" x14ac:dyDescent="0.25">
      <c r="A81" s="602"/>
      <c r="B81" s="626"/>
      <c r="C81" s="602"/>
      <c r="D81" s="602"/>
      <c r="E81" s="602"/>
      <c r="F81" s="603"/>
    </row>
    <row r="82" spans="1:6" x14ac:dyDescent="0.25">
      <c r="A82" s="602"/>
      <c r="B82" s="626"/>
      <c r="C82" s="602"/>
      <c r="D82" s="602"/>
      <c r="E82" s="602"/>
      <c r="F82" s="603"/>
    </row>
    <row r="83" spans="1:6" x14ac:dyDescent="0.25">
      <c r="A83" s="602"/>
      <c r="B83" s="626"/>
      <c r="C83" s="602"/>
      <c r="D83" s="602"/>
      <c r="E83" s="602"/>
      <c r="F83" s="603"/>
    </row>
    <row r="84" spans="1:6" x14ac:dyDescent="0.25">
      <c r="A84" s="602"/>
      <c r="B84" s="626"/>
      <c r="C84" s="602"/>
      <c r="D84" s="602"/>
      <c r="E84" s="602"/>
      <c r="F84" s="603"/>
    </row>
    <row r="85" spans="1:6" x14ac:dyDescent="0.25">
      <c r="A85" s="602"/>
      <c r="B85" s="626"/>
      <c r="C85" s="602"/>
      <c r="D85" s="602"/>
      <c r="E85" s="602"/>
      <c r="F85" s="603"/>
    </row>
    <row r="86" spans="1:6" x14ac:dyDescent="0.25">
      <c r="A86" s="602"/>
      <c r="B86" s="626"/>
      <c r="C86" s="602"/>
      <c r="D86" s="602"/>
      <c r="E86" s="602"/>
      <c r="F86" s="603"/>
    </row>
    <row r="87" spans="1:6" ht="15.75" x14ac:dyDescent="0.25">
      <c r="A87" s="620"/>
      <c r="F87" s="603"/>
    </row>
    <row r="88" spans="1:6" ht="15.75" x14ac:dyDescent="0.25">
      <c r="A88" s="620"/>
      <c r="C88" s="602"/>
      <c r="D88" s="602"/>
      <c r="E88" s="602"/>
      <c r="F88" s="603"/>
    </row>
    <row r="89" spans="1:6" ht="15.75" x14ac:dyDescent="0.25">
      <c r="A89" s="620"/>
      <c r="B89" s="627"/>
      <c r="C89" s="602"/>
      <c r="D89" s="602"/>
      <c r="E89" s="602"/>
      <c r="F89" s="603"/>
    </row>
    <row r="90" spans="1:6" ht="15.75" x14ac:dyDescent="0.25">
      <c r="A90" s="620"/>
      <c r="C90" s="602"/>
      <c r="D90" s="602"/>
      <c r="E90" s="602"/>
      <c r="F90" s="603"/>
    </row>
    <row r="91" spans="1:6" ht="15.75" x14ac:dyDescent="0.25">
      <c r="A91" s="628"/>
    </row>
    <row r="92" spans="1:6" ht="15.75" x14ac:dyDescent="0.25">
      <c r="A92" s="629"/>
    </row>
    <row r="93" spans="1:6" ht="15.75" x14ac:dyDescent="0.25">
      <c r="A93" s="628"/>
      <c r="C93" s="602"/>
      <c r="D93" s="602"/>
      <c r="E93" s="602"/>
      <c r="F93" s="603"/>
    </row>
    <row r="94" spans="1:6" x14ac:dyDescent="0.25">
      <c r="A94" s="630"/>
      <c r="C94" s="602"/>
      <c r="D94" s="602"/>
      <c r="E94" s="602"/>
      <c r="F94" s="603"/>
    </row>
    <row r="95" spans="1:6" x14ac:dyDescent="0.25">
      <c r="A95" s="630"/>
      <c r="C95" s="602"/>
      <c r="D95" s="602"/>
      <c r="E95" s="602"/>
      <c r="F95" s="603"/>
    </row>
    <row r="96" spans="1:6" x14ac:dyDescent="0.25">
      <c r="A96" s="630"/>
      <c r="C96" s="602"/>
      <c r="D96" s="602"/>
      <c r="E96" s="602"/>
      <c r="F96" s="603"/>
    </row>
    <row r="97" spans="1:6" x14ac:dyDescent="0.25">
      <c r="A97" s="631"/>
      <c r="B97" s="631"/>
      <c r="C97" s="626"/>
      <c r="D97" s="602"/>
      <c r="E97" s="602"/>
      <c r="F97" s="603"/>
    </row>
    <row r="98" spans="1:6" x14ac:dyDescent="0.25">
      <c r="A98" s="631"/>
      <c r="B98" s="631"/>
      <c r="C98" s="619"/>
      <c r="D98" s="602"/>
      <c r="E98" s="602"/>
      <c r="F98" s="603"/>
    </row>
    <row r="99" spans="1:6" x14ac:dyDescent="0.25">
      <c r="A99" s="631"/>
      <c r="B99" s="631"/>
      <c r="C99" s="602"/>
      <c r="D99" s="602"/>
      <c r="E99" s="625"/>
      <c r="F99" s="625"/>
    </row>
    <row r="100" spans="1:6" x14ac:dyDescent="0.25">
      <c r="A100" s="631"/>
      <c r="B100" s="631"/>
      <c r="C100" s="602"/>
      <c r="D100" s="602"/>
      <c r="E100" s="625"/>
      <c r="F100" s="625"/>
    </row>
    <row r="101" spans="1:6" x14ac:dyDescent="0.25">
      <c r="A101" s="630"/>
      <c r="C101" s="602"/>
      <c r="D101" s="602"/>
      <c r="E101" s="602"/>
      <c r="F101" s="603"/>
    </row>
    <row r="102" spans="1:6" x14ac:dyDescent="0.25">
      <c r="A102" s="630"/>
      <c r="C102" s="619"/>
      <c r="D102" s="602"/>
      <c r="E102" s="602"/>
      <c r="F102" s="603"/>
    </row>
    <row r="103" spans="1:6" ht="15.75" x14ac:dyDescent="0.25">
      <c r="A103" s="620"/>
      <c r="C103" s="626"/>
      <c r="D103" s="602"/>
      <c r="E103" s="602"/>
      <c r="F103" s="603"/>
    </row>
    <row r="104" spans="1:6" ht="15.75" x14ac:dyDescent="0.25">
      <c r="A104" s="620"/>
      <c r="C104" s="619"/>
      <c r="D104" s="602"/>
      <c r="E104" s="602"/>
      <c r="F104" s="603"/>
    </row>
    <row r="105" spans="1:6" ht="15.75" x14ac:dyDescent="0.25">
      <c r="A105" s="620"/>
      <c r="C105" s="602"/>
      <c r="D105" s="602"/>
      <c r="E105" s="602"/>
      <c r="F105" s="603"/>
    </row>
    <row r="106" spans="1:6" ht="15.75" x14ac:dyDescent="0.25">
      <c r="A106" s="620"/>
      <c r="C106" s="602"/>
      <c r="D106" s="602"/>
      <c r="E106" s="602"/>
      <c r="F106" s="603"/>
    </row>
    <row r="107" spans="1:6" ht="15.75" x14ac:dyDescent="0.25">
      <c r="A107" s="632"/>
      <c r="C107" s="619"/>
      <c r="D107" s="626"/>
      <c r="E107" s="626"/>
      <c r="F107" s="626"/>
    </row>
    <row r="108" spans="1:6" ht="36" customHeight="1" x14ac:dyDescent="0.25">
      <c r="A108" s="1229"/>
      <c r="B108" s="1230"/>
      <c r="C108" s="1231"/>
      <c r="D108" s="1231"/>
      <c r="E108" s="1231"/>
      <c r="F108" s="1231"/>
    </row>
    <row r="109" spans="1:6" ht="16.5" x14ac:dyDescent="0.3">
      <c r="A109" s="1232"/>
      <c r="B109" s="1233"/>
      <c r="C109" s="1232"/>
      <c r="D109" s="1232"/>
      <c r="E109" s="1232"/>
      <c r="F109" s="1232"/>
    </row>
    <row r="110" spans="1:6" ht="16.5" x14ac:dyDescent="0.3">
      <c r="A110" s="633"/>
      <c r="C110" s="634"/>
      <c r="D110" s="561"/>
      <c r="E110" s="635"/>
      <c r="F110" s="603"/>
    </row>
    <row r="111" spans="1:6" ht="35.25" customHeight="1" x14ac:dyDescent="0.25">
      <c r="A111" s="1229"/>
      <c r="B111" s="1231"/>
      <c r="C111" s="1231"/>
      <c r="D111" s="1231"/>
      <c r="E111" s="1231"/>
      <c r="F111" s="1231"/>
    </row>
    <row r="112" spans="1:6" x14ac:dyDescent="0.25">
      <c r="A112" s="602"/>
      <c r="B112" s="619"/>
      <c r="C112" s="634"/>
      <c r="D112" s="602"/>
      <c r="E112" s="634"/>
      <c r="F112" s="603"/>
    </row>
    <row r="113" spans="1:6" x14ac:dyDescent="0.25">
      <c r="A113" s="602"/>
      <c r="B113" s="619"/>
      <c r="C113" s="634"/>
      <c r="D113" s="602"/>
      <c r="E113" s="634"/>
      <c r="F113" s="603"/>
    </row>
    <row r="114" spans="1:6" x14ac:dyDescent="0.25">
      <c r="A114" s="602"/>
      <c r="B114" s="619"/>
      <c r="C114" s="634"/>
      <c r="D114" s="602"/>
      <c r="E114" s="634"/>
      <c r="F114" s="603"/>
    </row>
    <row r="115" spans="1:6" x14ac:dyDescent="0.25">
      <c r="A115" s="602"/>
      <c r="B115" s="619"/>
      <c r="C115" s="602"/>
      <c r="D115" s="602"/>
      <c r="E115" s="602"/>
      <c r="F115" s="603"/>
    </row>
    <row r="116" spans="1:6" x14ac:dyDescent="0.25">
      <c r="A116" s="602"/>
      <c r="B116" s="619"/>
      <c r="C116" s="636"/>
      <c r="D116" s="636"/>
      <c r="E116" s="636"/>
      <c r="F116" s="637"/>
    </row>
    <row r="117" spans="1:6" x14ac:dyDescent="0.25">
      <c r="A117" s="602"/>
      <c r="B117" s="619"/>
      <c r="C117" s="636"/>
      <c r="D117" s="636"/>
      <c r="E117" s="636"/>
      <c r="F117" s="637"/>
    </row>
    <row r="118" spans="1:6" x14ac:dyDescent="0.25">
      <c r="A118" s="602"/>
      <c r="B118" s="619"/>
      <c r="C118" s="636"/>
      <c r="D118" s="638"/>
      <c r="E118" s="638"/>
      <c r="F118" s="603"/>
    </row>
    <row r="119" spans="1:6" x14ac:dyDescent="0.25">
      <c r="A119" s="602"/>
      <c r="B119" s="619"/>
      <c r="C119" s="636"/>
      <c r="D119" s="638"/>
      <c r="E119" s="638"/>
      <c r="F119" s="603"/>
    </row>
    <row r="120" spans="1:6" x14ac:dyDescent="0.25">
      <c r="A120" s="602"/>
      <c r="B120" s="619"/>
      <c r="C120" s="636"/>
      <c r="D120" s="639"/>
      <c r="E120" s="640"/>
      <c r="F120" s="603"/>
    </row>
    <row r="121" spans="1:6" x14ac:dyDescent="0.25">
      <c r="A121" s="602"/>
      <c r="B121" s="619"/>
      <c r="C121" s="625"/>
      <c r="D121" s="602"/>
      <c r="E121" s="602"/>
      <c r="F121" s="603"/>
    </row>
    <row r="122" spans="1:6" x14ac:dyDescent="0.25">
      <c r="A122" s="602"/>
      <c r="B122" s="619"/>
      <c r="C122" s="625"/>
      <c r="D122" s="602"/>
      <c r="E122" s="602"/>
      <c r="F122" s="603"/>
    </row>
    <row r="123" spans="1:6" x14ac:dyDescent="0.25">
      <c r="A123" s="602"/>
      <c r="B123" s="619"/>
      <c r="C123" s="625"/>
      <c r="D123" s="602"/>
      <c r="E123" s="602"/>
      <c r="F123" s="603"/>
    </row>
    <row r="124" spans="1:6" x14ac:dyDescent="0.25">
      <c r="A124" s="602"/>
      <c r="B124" s="619"/>
      <c r="C124" s="602"/>
      <c r="D124" s="602"/>
      <c r="E124" s="602"/>
      <c r="F124" s="603"/>
    </row>
    <row r="125" spans="1:6" x14ac:dyDescent="0.25">
      <c r="A125" s="602"/>
      <c r="B125" s="619"/>
      <c r="C125" s="625"/>
      <c r="D125" s="602"/>
      <c r="E125" s="602"/>
      <c r="F125" s="602"/>
    </row>
    <row r="126" spans="1:6" x14ac:dyDescent="0.25">
      <c r="A126" s="602"/>
      <c r="B126" s="619"/>
      <c r="C126" s="602"/>
      <c r="D126" s="602"/>
      <c r="E126" s="602"/>
      <c r="F126" s="602"/>
    </row>
    <row r="127" spans="1:6" x14ac:dyDescent="0.25">
      <c r="A127" s="602"/>
      <c r="B127" s="619"/>
      <c r="C127" s="602"/>
      <c r="D127" s="602"/>
      <c r="E127" s="602"/>
      <c r="F127" s="603"/>
    </row>
    <row r="128" spans="1:6" x14ac:dyDescent="0.25">
      <c r="A128" s="602"/>
      <c r="B128" s="619"/>
      <c r="C128" s="602"/>
      <c r="D128" s="602"/>
      <c r="E128" s="602"/>
      <c r="F128" s="603"/>
    </row>
    <row r="129" spans="1:6" x14ac:dyDescent="0.25">
      <c r="A129" s="602"/>
      <c r="B129" s="619"/>
      <c r="C129" s="625"/>
      <c r="D129" s="602"/>
      <c r="E129" s="602"/>
      <c r="F129" s="603"/>
    </row>
    <row r="130" spans="1:6" x14ac:dyDescent="0.25">
      <c r="A130" s="602"/>
      <c r="B130" s="619"/>
      <c r="C130" s="625"/>
      <c r="D130" s="602"/>
      <c r="E130" s="602"/>
      <c r="F130" s="603"/>
    </row>
    <row r="131" spans="1:6" x14ac:dyDescent="0.25">
      <c r="A131" s="602"/>
      <c r="B131" s="619"/>
      <c r="C131" s="625"/>
      <c r="D131" s="602"/>
      <c r="E131" s="602"/>
      <c r="F131" s="603"/>
    </row>
    <row r="132" spans="1:6" x14ac:dyDescent="0.25">
      <c r="A132" s="602"/>
      <c r="B132" s="619"/>
      <c r="C132" s="602"/>
      <c r="D132" s="602"/>
      <c r="E132" s="602"/>
      <c r="F132" s="603"/>
    </row>
    <row r="133" spans="1:6" x14ac:dyDescent="0.25">
      <c r="A133" s="602"/>
      <c r="B133" s="619"/>
      <c r="C133" s="602"/>
      <c r="D133" s="602"/>
      <c r="E133" s="602"/>
      <c r="F133" s="603"/>
    </row>
    <row r="134" spans="1:6" x14ac:dyDescent="0.25">
      <c r="A134" s="602"/>
      <c r="B134" s="619"/>
      <c r="C134" s="625"/>
      <c r="D134" s="602"/>
      <c r="E134" s="602"/>
      <c r="F134" s="603"/>
    </row>
    <row r="135" spans="1:6" x14ac:dyDescent="0.25">
      <c r="A135" s="602"/>
      <c r="B135" s="619"/>
      <c r="C135" s="624"/>
      <c r="D135" s="602"/>
      <c r="E135" s="602"/>
      <c r="F135" s="603"/>
    </row>
    <row r="136" spans="1:6" x14ac:dyDescent="0.25">
      <c r="A136" s="602"/>
      <c r="B136" s="602"/>
      <c r="C136" s="625"/>
      <c r="D136" s="602"/>
      <c r="E136" s="602"/>
      <c r="F136" s="603"/>
    </row>
    <row r="137" spans="1:6" x14ac:dyDescent="0.25">
      <c r="A137" s="602"/>
      <c r="B137" s="602"/>
      <c r="C137" s="602"/>
      <c r="D137" s="602"/>
      <c r="E137" s="602"/>
      <c r="F137" s="603"/>
    </row>
    <row r="138" spans="1:6" x14ac:dyDescent="0.25">
      <c r="A138" s="602"/>
      <c r="B138" s="602"/>
      <c r="C138" s="602"/>
      <c r="D138" s="602"/>
      <c r="E138" s="602"/>
      <c r="F138" s="603"/>
    </row>
    <row r="139" spans="1:6" x14ac:dyDescent="0.25">
      <c r="A139" s="602"/>
      <c r="B139" s="602"/>
      <c r="C139" s="602"/>
      <c r="D139" s="602"/>
      <c r="E139" s="602"/>
      <c r="F139" s="603"/>
    </row>
    <row r="140" spans="1:6" x14ac:dyDescent="0.25">
      <c r="A140" s="602"/>
      <c r="B140" s="602"/>
      <c r="C140" s="602"/>
      <c r="D140" s="602"/>
      <c r="E140" s="602"/>
      <c r="F140" s="603"/>
    </row>
    <row r="141" spans="1:6" x14ac:dyDescent="0.25">
      <c r="A141" s="602"/>
      <c r="B141" s="619"/>
      <c r="C141" s="626"/>
      <c r="D141" s="602"/>
      <c r="E141" s="602"/>
      <c r="F141" s="603"/>
    </row>
    <row r="142" spans="1:6" x14ac:dyDescent="0.25">
      <c r="A142" s="602"/>
      <c r="B142" s="619"/>
      <c r="C142" s="619"/>
      <c r="D142" s="602"/>
      <c r="E142" s="602"/>
      <c r="F142" s="603"/>
    </row>
    <row r="143" spans="1:6" x14ac:dyDescent="0.25">
      <c r="A143" s="602"/>
      <c r="B143" s="619"/>
      <c r="C143" s="602"/>
      <c r="D143" s="602"/>
      <c r="E143" s="625"/>
      <c r="F143" s="625"/>
    </row>
    <row r="144" spans="1:6" x14ac:dyDescent="0.25">
      <c r="A144" s="602"/>
      <c r="B144" s="619"/>
      <c r="C144" s="602"/>
      <c r="D144" s="602"/>
      <c r="E144" s="625"/>
      <c r="F144" s="625"/>
    </row>
    <row r="145" spans="1:6" x14ac:dyDescent="0.25">
      <c r="A145" s="602"/>
      <c r="B145" s="619"/>
      <c r="C145" s="602"/>
      <c r="D145" s="602"/>
      <c r="E145" s="602"/>
      <c r="F145" s="603"/>
    </row>
    <row r="146" spans="1:6" x14ac:dyDescent="0.25">
      <c r="A146" s="602"/>
      <c r="B146" s="619"/>
      <c r="C146" s="619"/>
      <c r="D146" s="602"/>
      <c r="E146" s="602"/>
      <c r="F146" s="603"/>
    </row>
    <row r="147" spans="1:6" x14ac:dyDescent="0.25">
      <c r="A147" s="602"/>
      <c r="B147" s="619"/>
      <c r="C147" s="626"/>
      <c r="D147" s="602"/>
      <c r="E147" s="602"/>
      <c r="F147" s="603"/>
    </row>
    <row r="148" spans="1:6" x14ac:dyDescent="0.25">
      <c r="A148" s="602"/>
      <c r="B148" s="619"/>
      <c r="C148" s="619"/>
      <c r="D148" s="602"/>
      <c r="E148" s="602"/>
      <c r="F148" s="603"/>
    </row>
    <row r="149" spans="1:6" x14ac:dyDescent="0.25">
      <c r="A149" s="602"/>
      <c r="B149" s="619"/>
      <c r="C149" s="602"/>
      <c r="D149" s="602"/>
      <c r="E149" s="602"/>
      <c r="F149" s="603"/>
    </row>
    <row r="150" spans="1:6" x14ac:dyDescent="0.25">
      <c r="A150" s="602"/>
      <c r="B150" s="619"/>
      <c r="C150" s="602"/>
      <c r="D150" s="602"/>
      <c r="E150" s="602"/>
      <c r="F150" s="603"/>
    </row>
    <row r="151" spans="1:6" ht="15.75" x14ac:dyDescent="0.25">
      <c r="A151" s="602"/>
      <c r="B151" s="619"/>
      <c r="C151" s="620"/>
      <c r="D151" s="619"/>
      <c r="E151" s="626"/>
      <c r="F151" s="626"/>
    </row>
    <row r="152" spans="1:6" x14ac:dyDescent="0.25">
      <c r="A152" s="602"/>
      <c r="B152" s="619"/>
      <c r="C152" s="619"/>
      <c r="D152" s="626"/>
      <c r="E152" s="626"/>
      <c r="F152" s="626"/>
    </row>
    <row r="153" spans="1:6" x14ac:dyDescent="0.25">
      <c r="A153" s="602"/>
      <c r="C153" s="619"/>
      <c r="D153" s="626"/>
      <c r="E153" s="619"/>
      <c r="F153" s="626"/>
    </row>
    <row r="154" spans="1:6" x14ac:dyDescent="0.25">
      <c r="A154" s="602"/>
      <c r="B154" s="619"/>
      <c r="D154" s="602"/>
      <c r="F154" s="603"/>
    </row>
    <row r="155" spans="1:6" x14ac:dyDescent="0.25">
      <c r="A155" s="602"/>
      <c r="B155" s="619"/>
      <c r="C155" s="602"/>
      <c r="D155" s="602"/>
      <c r="E155" s="602"/>
      <c r="F155" s="603"/>
    </row>
    <row r="156" spans="1:6" x14ac:dyDescent="0.25">
      <c r="A156" s="602"/>
      <c r="B156" s="619"/>
      <c r="C156" s="602"/>
      <c r="D156" s="602"/>
      <c r="E156" s="602"/>
      <c r="F156" s="603"/>
    </row>
    <row r="157" spans="1:6" x14ac:dyDescent="0.25">
      <c r="A157" s="602"/>
      <c r="B157" s="619"/>
      <c r="C157" s="625"/>
      <c r="D157" s="602"/>
      <c r="E157" s="602"/>
      <c r="F157" s="603"/>
    </row>
    <row r="158" spans="1:6" ht="15.75" x14ac:dyDescent="0.25">
      <c r="A158" s="602"/>
      <c r="B158" s="619"/>
      <c r="C158" s="641"/>
      <c r="D158" s="602"/>
      <c r="E158" s="602"/>
      <c r="F158" s="603"/>
    </row>
    <row r="159" spans="1:6" ht="15.75" x14ac:dyDescent="0.25">
      <c r="A159" s="602"/>
      <c r="B159" s="619"/>
      <c r="C159" s="641"/>
      <c r="D159" s="602"/>
      <c r="E159" s="602"/>
      <c r="F159" s="603"/>
    </row>
    <row r="160" spans="1:6" x14ac:dyDescent="0.25">
      <c r="A160" s="602"/>
      <c r="B160" s="619"/>
      <c r="C160" s="625"/>
      <c r="D160" s="602"/>
      <c r="E160" s="602"/>
      <c r="F160" s="603"/>
    </row>
    <row r="161" spans="1:6" x14ac:dyDescent="0.25">
      <c r="A161" s="602"/>
      <c r="B161" s="619"/>
      <c r="C161" s="625"/>
      <c r="D161" s="602"/>
      <c r="E161" s="602"/>
      <c r="F161" s="603"/>
    </row>
    <row r="162" spans="1:6" x14ac:dyDescent="0.25">
      <c r="A162" s="602"/>
      <c r="B162" s="619"/>
      <c r="C162" s="625"/>
      <c r="D162" s="602"/>
      <c r="E162" s="602"/>
      <c r="F162" s="603"/>
    </row>
    <row r="163" spans="1:6" x14ac:dyDescent="0.25">
      <c r="A163" s="602"/>
      <c r="B163" s="619"/>
      <c r="C163" s="625"/>
      <c r="D163" s="602"/>
      <c r="E163" s="602"/>
      <c r="F163" s="603"/>
    </row>
    <row r="164" spans="1:6" x14ac:dyDescent="0.25">
      <c r="A164" s="602"/>
      <c r="B164" s="619"/>
      <c r="C164" s="602"/>
      <c r="D164" s="602"/>
      <c r="E164" s="602"/>
      <c r="F164" s="603"/>
    </row>
    <row r="165" spans="1:6" x14ac:dyDescent="0.25">
      <c r="A165" s="602"/>
      <c r="B165" s="619"/>
      <c r="C165" s="602"/>
      <c r="D165" s="602"/>
      <c r="E165" s="602"/>
      <c r="F165" s="603"/>
    </row>
    <row r="166" spans="1:6" x14ac:dyDescent="0.25">
      <c r="A166" s="602"/>
      <c r="B166" s="619"/>
      <c r="C166" s="602"/>
      <c r="D166" s="602"/>
      <c r="E166" s="602"/>
      <c r="F166" s="603"/>
    </row>
    <row r="167" spans="1:6" x14ac:dyDescent="0.25">
      <c r="A167" s="602"/>
      <c r="B167" s="619"/>
      <c r="C167" s="602"/>
      <c r="D167" s="602"/>
      <c r="E167" s="602"/>
      <c r="F167" s="603"/>
    </row>
    <row r="168" spans="1:6" x14ac:dyDescent="0.25">
      <c r="A168" s="602"/>
      <c r="B168" s="619"/>
      <c r="C168" s="602"/>
      <c r="D168" s="602"/>
      <c r="E168" s="602"/>
      <c r="F168" s="602"/>
    </row>
    <row r="169" spans="1:6" x14ac:dyDescent="0.25">
      <c r="A169" s="602"/>
      <c r="B169" s="619"/>
      <c r="C169" s="602"/>
      <c r="D169" s="602"/>
      <c r="E169" s="602"/>
      <c r="F169" s="602"/>
    </row>
    <row r="170" spans="1:6" x14ac:dyDescent="0.25">
      <c r="A170" s="602"/>
      <c r="B170" s="619"/>
      <c r="C170" s="602"/>
      <c r="D170" s="602"/>
      <c r="E170" s="602"/>
      <c r="F170" s="603"/>
    </row>
    <row r="171" spans="1:6" x14ac:dyDescent="0.25">
      <c r="A171" s="602"/>
      <c r="B171" s="619"/>
      <c r="C171" s="602"/>
      <c r="D171" s="602"/>
      <c r="E171" s="602"/>
      <c r="F171" s="603"/>
    </row>
    <row r="172" spans="1:6" x14ac:dyDescent="0.25">
      <c r="A172" s="602"/>
      <c r="B172" s="619"/>
      <c r="C172" s="602"/>
      <c r="D172" s="602"/>
      <c r="E172" s="602"/>
      <c r="F172" s="603"/>
    </row>
    <row r="173" spans="1:6" x14ac:dyDescent="0.25">
      <c r="A173" s="602"/>
      <c r="B173" s="619"/>
      <c r="C173" s="602"/>
      <c r="D173" s="602"/>
      <c r="E173" s="602"/>
      <c r="F173" s="603"/>
    </row>
    <row r="174" spans="1:6" x14ac:dyDescent="0.25">
      <c r="A174" s="602"/>
      <c r="B174" s="619"/>
      <c r="C174" s="602"/>
      <c r="D174" s="602"/>
      <c r="E174" s="602"/>
      <c r="F174" s="603"/>
    </row>
    <row r="175" spans="1:6" x14ac:dyDescent="0.25">
      <c r="A175" s="602"/>
      <c r="B175" s="619"/>
      <c r="C175" s="602"/>
      <c r="D175" s="602"/>
      <c r="E175" s="602"/>
      <c r="F175" s="603"/>
    </row>
    <row r="176" spans="1:6" x14ac:dyDescent="0.25">
      <c r="A176" s="602"/>
      <c r="B176" s="619"/>
      <c r="C176" s="602"/>
      <c r="D176" s="602"/>
      <c r="E176" s="602"/>
      <c r="F176" s="603"/>
    </row>
    <row r="177" spans="1:6" x14ac:dyDescent="0.25">
      <c r="A177" s="602"/>
      <c r="B177" s="619"/>
      <c r="C177" s="602"/>
      <c r="D177" s="602"/>
      <c r="E177" s="602"/>
      <c r="F177" s="603"/>
    </row>
    <row r="178" spans="1:6" x14ac:dyDescent="0.25">
      <c r="A178" s="602"/>
      <c r="B178" s="619"/>
      <c r="C178" s="624"/>
      <c r="D178" s="602"/>
      <c r="E178" s="602"/>
      <c r="F178" s="603"/>
    </row>
    <row r="179" spans="1:6" x14ac:dyDescent="0.25">
      <c r="A179" s="602"/>
      <c r="B179" s="602"/>
      <c r="C179" s="602"/>
      <c r="D179" s="602"/>
      <c r="E179" s="602"/>
      <c r="F179" s="603"/>
    </row>
    <row r="180" spans="1:6" x14ac:dyDescent="0.25">
      <c r="A180" s="602"/>
      <c r="B180" s="625"/>
      <c r="C180" s="602"/>
      <c r="D180" s="602"/>
      <c r="E180" s="602"/>
      <c r="F180" s="603"/>
    </row>
    <row r="181" spans="1:6" x14ac:dyDescent="0.25">
      <c r="A181" s="602"/>
      <c r="B181" s="626"/>
      <c r="C181" s="602"/>
      <c r="D181" s="602"/>
      <c r="E181" s="602"/>
      <c r="F181" s="603"/>
    </row>
    <row r="182" spans="1:6" x14ac:dyDescent="0.25">
      <c r="A182" s="602"/>
      <c r="B182" s="626"/>
      <c r="C182" s="602"/>
      <c r="D182" s="602"/>
      <c r="E182" s="602"/>
      <c r="F182" s="603"/>
    </row>
    <row r="183" spans="1:6" x14ac:dyDescent="0.25">
      <c r="A183" s="602"/>
      <c r="B183" s="626"/>
      <c r="C183" s="602"/>
      <c r="D183" s="602"/>
      <c r="E183" s="602"/>
      <c r="F183" s="603"/>
    </row>
    <row r="184" spans="1:6" x14ac:dyDescent="0.25">
      <c r="A184" s="602"/>
      <c r="F184" s="603"/>
    </row>
    <row r="185" spans="1:6" x14ac:dyDescent="0.25">
      <c r="A185" s="602"/>
      <c r="B185" s="642"/>
      <c r="C185" s="602"/>
      <c r="D185" s="602"/>
      <c r="E185" s="602"/>
      <c r="F185" s="603"/>
    </row>
    <row r="186" spans="1:6" x14ac:dyDescent="0.25">
      <c r="A186" s="602"/>
      <c r="B186" s="642"/>
      <c r="C186" s="602"/>
      <c r="D186" s="602"/>
      <c r="E186" s="602"/>
      <c r="F186" s="603"/>
    </row>
    <row r="187" spans="1:6" x14ac:dyDescent="0.25">
      <c r="A187" s="602"/>
      <c r="C187" s="602"/>
      <c r="D187" s="602"/>
      <c r="E187" s="602"/>
      <c r="F187" s="603"/>
    </row>
    <row r="189" spans="1:6" x14ac:dyDescent="0.25">
      <c r="B189" s="619"/>
    </row>
    <row r="190" spans="1:6" x14ac:dyDescent="0.25">
      <c r="A190" s="602"/>
      <c r="B190" s="602"/>
      <c r="C190" s="602"/>
      <c r="D190" s="602"/>
      <c r="E190" s="602"/>
      <c r="F190" s="603"/>
    </row>
    <row r="191" spans="1:6" x14ac:dyDescent="0.25">
      <c r="A191" s="602"/>
      <c r="B191" s="602"/>
      <c r="C191" s="602"/>
      <c r="D191" s="602"/>
      <c r="E191" s="602"/>
      <c r="F191" s="603"/>
    </row>
    <row r="192" spans="1:6" x14ac:dyDescent="0.25">
      <c r="A192" s="602"/>
      <c r="B192" s="602"/>
      <c r="C192" s="602"/>
      <c r="D192" s="602"/>
      <c r="E192" s="602"/>
      <c r="F192" s="603"/>
    </row>
    <row r="193" spans="1:6" x14ac:dyDescent="0.25">
      <c r="A193" s="602"/>
      <c r="B193" s="602"/>
      <c r="C193" s="602"/>
      <c r="D193" s="602"/>
      <c r="E193" s="602"/>
      <c r="F193" s="603"/>
    </row>
    <row r="194" spans="1:6" x14ac:dyDescent="0.25">
      <c r="A194" s="602"/>
      <c r="B194" s="619"/>
      <c r="C194" s="626"/>
      <c r="D194" s="602"/>
      <c r="E194" s="602"/>
      <c r="F194" s="603"/>
    </row>
    <row r="195" spans="1:6" x14ac:dyDescent="0.25">
      <c r="A195" s="602"/>
      <c r="B195" s="619"/>
      <c r="C195" s="619"/>
      <c r="D195" s="602"/>
      <c r="E195" s="602"/>
      <c r="F195" s="603"/>
    </row>
    <row r="196" spans="1:6" x14ac:dyDescent="0.25">
      <c r="A196" s="602"/>
      <c r="B196" s="619"/>
      <c r="C196" s="602"/>
      <c r="D196" s="602"/>
      <c r="E196" s="625"/>
      <c r="F196" s="625"/>
    </row>
    <row r="197" spans="1:6" x14ac:dyDescent="0.25">
      <c r="A197" s="602"/>
      <c r="B197" s="619"/>
      <c r="C197" s="602"/>
      <c r="D197" s="602"/>
      <c r="E197" s="625"/>
      <c r="F197" s="625"/>
    </row>
    <row r="198" spans="1:6" x14ac:dyDescent="0.25">
      <c r="A198" s="602"/>
      <c r="B198" s="619"/>
      <c r="C198" s="602"/>
      <c r="D198" s="602"/>
      <c r="E198" s="602"/>
      <c r="F198" s="603"/>
    </row>
    <row r="199" spans="1:6" x14ac:dyDescent="0.25">
      <c r="A199" s="602"/>
      <c r="B199" s="619"/>
      <c r="C199" s="619"/>
      <c r="D199" s="602"/>
      <c r="E199" s="602"/>
      <c r="F199" s="603"/>
    </row>
    <row r="200" spans="1:6" x14ac:dyDescent="0.25">
      <c r="A200" s="602"/>
      <c r="B200" s="619"/>
      <c r="C200" s="626"/>
      <c r="D200" s="602"/>
      <c r="E200" s="602"/>
      <c r="F200" s="603"/>
    </row>
    <row r="201" spans="1:6" x14ac:dyDescent="0.25">
      <c r="A201" s="602"/>
      <c r="B201" s="619"/>
      <c r="C201" s="619"/>
      <c r="D201" s="602"/>
      <c r="E201" s="602"/>
      <c r="F201" s="603"/>
    </row>
    <row r="202" spans="1:6" x14ac:dyDescent="0.25">
      <c r="A202" s="602"/>
      <c r="B202" s="619"/>
      <c r="C202" s="602"/>
      <c r="D202" s="602"/>
      <c r="E202" s="602"/>
      <c r="F202" s="603"/>
    </row>
    <row r="203" spans="1:6" x14ac:dyDescent="0.25">
      <c r="A203" s="602"/>
      <c r="B203" s="619"/>
      <c r="C203" s="602"/>
      <c r="D203" s="602"/>
      <c r="E203" s="602"/>
      <c r="F203" s="603"/>
    </row>
    <row r="204" spans="1:6" ht="15.75" x14ac:dyDescent="0.25">
      <c r="A204" s="602"/>
      <c r="B204" s="619"/>
      <c r="C204" s="620"/>
      <c r="D204" s="626"/>
      <c r="E204" s="626"/>
      <c r="F204" s="626"/>
    </row>
    <row r="205" spans="1:6" x14ac:dyDescent="0.25">
      <c r="A205" s="602"/>
      <c r="B205" s="619"/>
      <c r="C205" s="619"/>
      <c r="D205" s="626"/>
      <c r="E205" s="626"/>
      <c r="F205" s="626"/>
    </row>
    <row r="206" spans="1:6" x14ac:dyDescent="0.25">
      <c r="A206" s="602"/>
      <c r="B206" s="634"/>
      <c r="C206" s="619"/>
      <c r="D206" s="626"/>
      <c r="E206" s="626"/>
      <c r="F206" s="626"/>
    </row>
    <row r="207" spans="1:6" x14ac:dyDescent="0.25">
      <c r="A207" s="602"/>
      <c r="B207" s="619"/>
      <c r="D207" s="602"/>
      <c r="F207" s="603"/>
    </row>
    <row r="208" spans="1:6" x14ac:dyDescent="0.25">
      <c r="A208" s="602"/>
      <c r="B208" s="619"/>
      <c r="D208" s="602"/>
      <c r="F208" s="603"/>
    </row>
    <row r="209" spans="1:6" x14ac:dyDescent="0.25">
      <c r="A209" s="602"/>
      <c r="B209" s="619"/>
      <c r="D209" s="602"/>
      <c r="F209" s="603"/>
    </row>
    <row r="210" spans="1:6" x14ac:dyDescent="0.25">
      <c r="A210" s="602"/>
      <c r="B210" s="619"/>
      <c r="D210" s="602"/>
      <c r="F210" s="603"/>
    </row>
    <row r="211" spans="1:6" x14ac:dyDescent="0.25">
      <c r="A211" s="602"/>
      <c r="B211" s="619"/>
      <c r="D211" s="602"/>
      <c r="F211" s="603"/>
    </row>
    <row r="212" spans="1:6" x14ac:dyDescent="0.25">
      <c r="A212" s="602"/>
      <c r="B212" s="619"/>
      <c r="D212" s="602"/>
      <c r="F212" s="603"/>
    </row>
    <row r="213" spans="1:6" x14ac:dyDescent="0.25">
      <c r="A213" s="602"/>
      <c r="B213" s="619"/>
      <c r="C213" s="602"/>
      <c r="D213" s="602"/>
      <c r="E213" s="602"/>
      <c r="F213" s="603"/>
    </row>
    <row r="214" spans="1:6" x14ac:dyDescent="0.25">
      <c r="A214" s="602"/>
      <c r="B214" s="619"/>
      <c r="C214" s="636"/>
      <c r="D214" s="636"/>
      <c r="E214" s="636"/>
      <c r="F214" s="637"/>
    </row>
    <row r="215" spans="1:6" x14ac:dyDescent="0.25">
      <c r="A215" s="602"/>
      <c r="B215" s="619"/>
      <c r="C215" s="636"/>
      <c r="D215" s="636"/>
      <c r="E215" s="636"/>
      <c r="F215" s="637"/>
    </row>
    <row r="216" spans="1:6" x14ac:dyDescent="0.25">
      <c r="A216" s="602"/>
      <c r="B216" s="619"/>
      <c r="C216" s="636"/>
      <c r="D216" s="638"/>
      <c r="E216" s="638"/>
      <c r="F216" s="603"/>
    </row>
    <row r="217" spans="1:6" x14ac:dyDescent="0.25">
      <c r="A217" s="602"/>
      <c r="B217" s="619"/>
      <c r="C217" s="636"/>
      <c r="D217" s="638"/>
      <c r="E217" s="638"/>
      <c r="F217" s="603"/>
    </row>
    <row r="218" spans="1:6" x14ac:dyDescent="0.25">
      <c r="A218" s="602"/>
      <c r="B218" s="619"/>
      <c r="C218" s="636"/>
      <c r="D218" s="638"/>
      <c r="E218" s="638"/>
      <c r="F218" s="603"/>
    </row>
    <row r="219" spans="1:6" x14ac:dyDescent="0.25">
      <c r="A219" s="602"/>
      <c r="B219" s="619"/>
      <c r="C219" s="636"/>
      <c r="D219" s="638"/>
      <c r="E219" s="638"/>
      <c r="F219" s="603"/>
    </row>
    <row r="220" spans="1:6" x14ac:dyDescent="0.25">
      <c r="A220" s="602"/>
      <c r="B220" s="619"/>
      <c r="C220" s="636"/>
      <c r="D220" s="638"/>
      <c r="E220" s="638"/>
      <c r="F220" s="603"/>
    </row>
    <row r="221" spans="1:6" x14ac:dyDescent="0.25">
      <c r="A221" s="602"/>
      <c r="B221" s="619"/>
      <c r="C221" s="636"/>
      <c r="D221" s="639"/>
      <c r="E221" s="640"/>
      <c r="F221" s="603"/>
    </row>
    <row r="222" spans="1:6" x14ac:dyDescent="0.25">
      <c r="A222" s="602"/>
      <c r="B222" s="619"/>
      <c r="C222" s="625"/>
      <c r="D222" s="602"/>
      <c r="E222" s="602"/>
      <c r="F222" s="603"/>
    </row>
    <row r="223" spans="1:6" x14ac:dyDescent="0.25">
      <c r="A223" s="602"/>
      <c r="B223" s="619"/>
      <c r="C223" s="625"/>
      <c r="D223" s="602"/>
      <c r="E223" s="602"/>
      <c r="F223" s="603"/>
    </row>
    <row r="224" spans="1:6" x14ac:dyDescent="0.25">
      <c r="A224" s="602"/>
      <c r="B224" s="619"/>
      <c r="C224" s="625"/>
      <c r="D224" s="602"/>
      <c r="E224" s="602"/>
      <c r="F224" s="603"/>
    </row>
    <row r="225" spans="1:6" x14ac:dyDescent="0.25">
      <c r="A225" s="602"/>
      <c r="B225" s="619"/>
      <c r="C225" s="602"/>
      <c r="D225" s="602"/>
      <c r="E225" s="602"/>
      <c r="F225" s="603"/>
    </row>
    <row r="226" spans="1:6" x14ac:dyDescent="0.25">
      <c r="A226" s="602"/>
      <c r="B226" s="619"/>
      <c r="C226" s="625"/>
      <c r="D226" s="602"/>
      <c r="E226" s="602"/>
      <c r="F226" s="602"/>
    </row>
    <row r="227" spans="1:6" x14ac:dyDescent="0.25">
      <c r="A227" s="602"/>
      <c r="B227" s="619"/>
      <c r="C227" s="602"/>
      <c r="D227" s="602"/>
      <c r="E227" s="602"/>
      <c r="F227" s="602"/>
    </row>
    <row r="228" spans="1:6" x14ac:dyDescent="0.25">
      <c r="A228" s="602"/>
      <c r="B228" s="619"/>
      <c r="C228" s="602"/>
      <c r="D228" s="602"/>
      <c r="E228" s="602"/>
      <c r="F228" s="603"/>
    </row>
    <row r="229" spans="1:6" x14ac:dyDescent="0.25">
      <c r="A229" s="602"/>
      <c r="B229" s="619"/>
      <c r="C229" s="602"/>
      <c r="D229" s="602"/>
      <c r="E229" s="602"/>
      <c r="F229" s="603"/>
    </row>
    <row r="230" spans="1:6" x14ac:dyDescent="0.25">
      <c r="A230" s="602"/>
      <c r="B230" s="619"/>
      <c r="C230" s="625"/>
      <c r="D230" s="602"/>
      <c r="E230" s="602"/>
      <c r="F230" s="603"/>
    </row>
    <row r="231" spans="1:6" x14ac:dyDescent="0.25">
      <c r="A231" s="602"/>
      <c r="B231" s="619"/>
      <c r="C231" s="625"/>
      <c r="D231" s="602"/>
      <c r="E231" s="602"/>
      <c r="F231" s="603"/>
    </row>
    <row r="232" spans="1:6" x14ac:dyDescent="0.25">
      <c r="A232" s="602"/>
      <c r="B232" s="619"/>
      <c r="C232" s="625"/>
      <c r="D232" s="602"/>
      <c r="E232" s="602"/>
      <c r="F232" s="603"/>
    </row>
    <row r="233" spans="1:6" x14ac:dyDescent="0.25">
      <c r="A233" s="602"/>
      <c r="B233" s="619"/>
      <c r="C233" s="602"/>
      <c r="D233" s="602"/>
      <c r="E233" s="602"/>
      <c r="F233" s="603"/>
    </row>
    <row r="234" spans="1:6" x14ac:dyDescent="0.25">
      <c r="A234" s="602"/>
      <c r="B234" s="619"/>
      <c r="C234" s="602"/>
      <c r="D234" s="602"/>
      <c r="E234" s="602"/>
      <c r="F234" s="603"/>
    </row>
    <row r="235" spans="1:6" x14ac:dyDescent="0.25">
      <c r="A235" s="602"/>
      <c r="B235" s="619"/>
      <c r="C235" s="625"/>
      <c r="D235" s="602"/>
      <c r="E235" s="602"/>
      <c r="F235" s="603"/>
    </row>
    <row r="236" spans="1:6" x14ac:dyDescent="0.25">
      <c r="A236" s="602"/>
      <c r="B236" s="619"/>
      <c r="C236" s="624"/>
      <c r="D236" s="602"/>
      <c r="E236" s="602"/>
      <c r="F236" s="603"/>
    </row>
    <row r="237" spans="1:6" x14ac:dyDescent="0.25">
      <c r="A237" s="602"/>
      <c r="B237" s="602"/>
      <c r="C237" s="625"/>
      <c r="D237" s="602"/>
      <c r="E237" s="602"/>
      <c r="F237" s="603"/>
    </row>
    <row r="238" spans="1:6" x14ac:dyDescent="0.25">
      <c r="A238" s="602"/>
      <c r="B238" s="602"/>
      <c r="C238" s="602"/>
      <c r="D238" s="602"/>
      <c r="E238" s="602"/>
      <c r="F238" s="603"/>
    </row>
    <row r="320" spans="2:2" x14ac:dyDescent="0.25">
      <c r="B320" s="643"/>
    </row>
  </sheetData>
  <mergeCells count="33">
    <mergeCell ref="A108:F108"/>
    <mergeCell ref="A109:F109"/>
    <mergeCell ref="A111:F111"/>
    <mergeCell ref="B56:F56"/>
    <mergeCell ref="B58:F58"/>
    <mergeCell ref="B59:F59"/>
    <mergeCell ref="B61:F61"/>
    <mergeCell ref="B63:F63"/>
    <mergeCell ref="B65:F65"/>
    <mergeCell ref="B54:F54"/>
    <mergeCell ref="B32:F32"/>
    <mergeCell ref="B34:F34"/>
    <mergeCell ref="B36:F36"/>
    <mergeCell ref="B38:F38"/>
    <mergeCell ref="B40:F40"/>
    <mergeCell ref="B42:F42"/>
    <mergeCell ref="B44:F44"/>
    <mergeCell ref="B46:F46"/>
    <mergeCell ref="B48:F48"/>
    <mergeCell ref="B50:F50"/>
    <mergeCell ref="B52:F52"/>
    <mergeCell ref="B30:F30"/>
    <mergeCell ref="B8:F8"/>
    <mergeCell ref="B10:F10"/>
    <mergeCell ref="B12:F12"/>
    <mergeCell ref="B14:F14"/>
    <mergeCell ref="B16:F16"/>
    <mergeCell ref="B18:F18"/>
    <mergeCell ref="B20:F20"/>
    <mergeCell ref="B22:F22"/>
    <mergeCell ref="B24:F24"/>
    <mergeCell ref="B26:F26"/>
    <mergeCell ref="B28:F28"/>
  </mergeCell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3" manualBreakCount="3">
    <brk id="27" max="6" man="1"/>
    <brk id="51" max="6" man="1"/>
    <brk id="65" max="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3:G267"/>
  <sheetViews>
    <sheetView view="pageBreakPreview" zoomScaleNormal="90" zoomScaleSheetLayoutView="100" zoomScalePageLayoutView="130" workbookViewId="0">
      <selection activeCell="B75" sqref="B75"/>
    </sheetView>
  </sheetViews>
  <sheetFormatPr defaultRowHeight="15" x14ac:dyDescent="0.25"/>
  <cols>
    <col min="1" max="1" width="5.28515625" style="604" customWidth="1"/>
    <col min="2" max="2" width="20.28515625" style="604" customWidth="1"/>
    <col min="3" max="3" width="4.140625" style="604" customWidth="1"/>
    <col min="4" max="5" width="9.140625" style="604"/>
    <col min="6" max="6" width="28.140625" style="604" customWidth="1"/>
    <col min="7" max="16384" width="9.140625" style="604"/>
  </cols>
  <sheetData>
    <row r="3" spans="1:7" x14ac:dyDescent="0.25">
      <c r="A3" s="602"/>
      <c r="B3" s="602"/>
      <c r="C3" s="602"/>
      <c r="D3" s="602"/>
      <c r="E3" s="602"/>
      <c r="F3" s="603"/>
    </row>
    <row r="4" spans="1:7" ht="21" x14ac:dyDescent="0.35">
      <c r="A4" s="602"/>
      <c r="B4" s="605" t="s">
        <v>258</v>
      </c>
      <c r="C4" s="606"/>
      <c r="D4" s="606"/>
      <c r="E4" s="606"/>
      <c r="F4" s="607"/>
    </row>
    <row r="5" spans="1:7" x14ac:dyDescent="0.25">
      <c r="A5" s="602"/>
      <c r="B5" s="606"/>
      <c r="C5" s="606"/>
      <c r="D5" s="606"/>
      <c r="E5" s="606"/>
      <c r="F5" s="607"/>
    </row>
    <row r="6" spans="1:7" ht="50.25" customHeight="1" x14ac:dyDescent="0.25">
      <c r="A6" s="602"/>
      <c r="B6" s="1236" t="s">
        <v>259</v>
      </c>
      <c r="C6" s="1236"/>
      <c r="D6" s="1236"/>
      <c r="E6" s="1236"/>
      <c r="F6" s="1236"/>
      <c r="G6" s="610"/>
    </row>
    <row r="7" spans="1:7" x14ac:dyDescent="0.25">
      <c r="A7" s="602"/>
      <c r="B7" s="608"/>
      <c r="C7" s="606"/>
      <c r="D7" s="606"/>
      <c r="E7" s="606"/>
      <c r="F7" s="607"/>
    </row>
    <row r="8" spans="1:7" s="610" customFormat="1" ht="95.25" customHeight="1" x14ac:dyDescent="0.2">
      <c r="A8" s="609"/>
      <c r="B8" s="1225" t="s">
        <v>260</v>
      </c>
      <c r="C8" s="1226"/>
      <c r="D8" s="1226"/>
      <c r="E8" s="1226"/>
      <c r="F8" s="1226"/>
    </row>
    <row r="9" spans="1:7" s="610" customFormat="1" x14ac:dyDescent="0.2">
      <c r="A9" s="609"/>
      <c r="B9" s="611"/>
      <c r="C9" s="612"/>
      <c r="D9" s="612"/>
      <c r="E9" s="612"/>
      <c r="F9" s="612"/>
    </row>
    <row r="10" spans="1:7" s="610" customFormat="1" ht="27" customHeight="1" x14ac:dyDescent="0.2">
      <c r="A10" s="609"/>
      <c r="B10" s="1225" t="s">
        <v>261</v>
      </c>
      <c r="C10" s="1227"/>
      <c r="D10" s="1227"/>
      <c r="E10" s="1227"/>
      <c r="F10" s="1227"/>
    </row>
    <row r="11" spans="1:7" s="610" customFormat="1" x14ac:dyDescent="0.2">
      <c r="A11" s="609"/>
      <c r="B11" s="611"/>
      <c r="C11" s="612"/>
      <c r="D11" s="612"/>
      <c r="E11" s="612"/>
      <c r="F11" s="612"/>
    </row>
    <row r="12" spans="1:7" s="610" customFormat="1" ht="55.5" customHeight="1" x14ac:dyDescent="0.2">
      <c r="A12" s="609"/>
      <c r="B12" s="1225" t="s">
        <v>262</v>
      </c>
      <c r="C12" s="1226"/>
      <c r="D12" s="1226"/>
      <c r="E12" s="1226"/>
      <c r="F12" s="1226"/>
    </row>
    <row r="13" spans="1:7" s="610" customFormat="1" ht="15" customHeight="1" x14ac:dyDescent="0.2">
      <c r="A13" s="609"/>
      <c r="B13" s="611"/>
      <c r="C13" s="612"/>
      <c r="D13" s="612"/>
      <c r="E13" s="612"/>
      <c r="F13" s="612"/>
    </row>
    <row r="14" spans="1:7" x14ac:dyDescent="0.25">
      <c r="A14" s="602"/>
      <c r="D14" s="602"/>
      <c r="E14" s="602"/>
      <c r="F14" s="603"/>
    </row>
    <row r="15" spans="1:7" x14ac:dyDescent="0.25">
      <c r="A15" s="602"/>
      <c r="D15" s="602"/>
      <c r="E15" s="602"/>
      <c r="F15" s="603"/>
    </row>
    <row r="16" spans="1:7" x14ac:dyDescent="0.25">
      <c r="A16" s="602"/>
      <c r="B16" s="644"/>
      <c r="D16" s="602"/>
      <c r="E16" s="602"/>
      <c r="F16" s="603"/>
    </row>
    <row r="17" spans="1:6" x14ac:dyDescent="0.25">
      <c r="A17" s="602"/>
      <c r="D17" s="602"/>
      <c r="E17" s="602"/>
      <c r="F17" s="603"/>
    </row>
    <row r="18" spans="1:6" x14ac:dyDescent="0.25">
      <c r="A18" s="602"/>
      <c r="D18" s="602"/>
      <c r="E18" s="602"/>
      <c r="F18" s="603"/>
    </row>
    <row r="19" spans="1:6" x14ac:dyDescent="0.25">
      <c r="A19" s="602"/>
      <c r="D19" s="602"/>
      <c r="E19" s="602"/>
      <c r="F19" s="603"/>
    </row>
    <row r="20" spans="1:6" x14ac:dyDescent="0.25">
      <c r="A20" s="602"/>
      <c r="B20" s="619"/>
      <c r="D20" s="602"/>
      <c r="E20" s="602"/>
      <c r="F20" s="603"/>
    </row>
    <row r="21" spans="1:6" x14ac:dyDescent="0.25">
      <c r="A21" s="602"/>
      <c r="B21" s="619"/>
      <c r="C21" s="602"/>
      <c r="D21" s="602"/>
      <c r="E21" s="602"/>
      <c r="F21" s="603"/>
    </row>
    <row r="22" spans="1:6" x14ac:dyDescent="0.25">
      <c r="A22" s="602"/>
      <c r="B22" s="619"/>
      <c r="C22" s="602"/>
      <c r="D22" s="602"/>
      <c r="E22" s="602"/>
      <c r="F22" s="603"/>
    </row>
    <row r="23" spans="1:6" x14ac:dyDescent="0.25">
      <c r="A23" s="602"/>
      <c r="B23" s="619"/>
      <c r="C23" s="602"/>
      <c r="D23" s="602"/>
      <c r="E23" s="602"/>
      <c r="F23" s="603"/>
    </row>
    <row r="24" spans="1:6" x14ac:dyDescent="0.25">
      <c r="A24" s="602"/>
      <c r="B24" s="619"/>
      <c r="C24" s="624"/>
      <c r="D24" s="602"/>
      <c r="E24" s="602"/>
      <c r="F24" s="603"/>
    </row>
    <row r="25" spans="1:6" x14ac:dyDescent="0.25">
      <c r="A25" s="602"/>
      <c r="B25" s="602"/>
      <c r="C25" s="602"/>
      <c r="D25" s="602"/>
      <c r="E25" s="602"/>
      <c r="F25" s="603"/>
    </row>
    <row r="26" spans="1:6" x14ac:dyDescent="0.25">
      <c r="A26" s="602"/>
      <c r="B26" s="625"/>
      <c r="C26" s="602"/>
      <c r="D26" s="602"/>
      <c r="E26" s="602"/>
      <c r="F26" s="603"/>
    </row>
    <row r="27" spans="1:6" x14ac:dyDescent="0.25">
      <c r="A27" s="602"/>
      <c r="B27" s="626"/>
      <c r="C27" s="602"/>
      <c r="D27" s="602"/>
      <c r="E27" s="602"/>
      <c r="F27" s="603"/>
    </row>
    <row r="28" spans="1:6" x14ac:dyDescent="0.25">
      <c r="A28" s="602"/>
      <c r="B28" s="626"/>
      <c r="C28" s="602"/>
      <c r="D28" s="602"/>
      <c r="E28" s="602"/>
      <c r="F28" s="603"/>
    </row>
    <row r="29" spans="1:6" x14ac:dyDescent="0.25">
      <c r="A29" s="602"/>
      <c r="B29" s="626"/>
      <c r="C29" s="602"/>
      <c r="D29" s="602"/>
      <c r="E29" s="602"/>
      <c r="F29" s="603"/>
    </row>
    <row r="30" spans="1:6" x14ac:dyDescent="0.25">
      <c r="A30" s="602"/>
      <c r="B30" s="626"/>
      <c r="C30" s="602"/>
      <c r="D30" s="602"/>
      <c r="E30" s="602"/>
      <c r="F30" s="603"/>
    </row>
    <row r="31" spans="1:6" x14ac:dyDescent="0.25">
      <c r="A31" s="602"/>
      <c r="B31" s="626"/>
      <c r="C31" s="602"/>
      <c r="D31" s="602"/>
      <c r="E31" s="602"/>
      <c r="F31" s="603"/>
    </row>
    <row r="32" spans="1:6" x14ac:dyDescent="0.25">
      <c r="A32" s="602"/>
      <c r="B32" s="626"/>
      <c r="C32" s="602"/>
      <c r="D32" s="602"/>
      <c r="E32" s="602"/>
      <c r="F32" s="603"/>
    </row>
    <row r="33" spans="1:6" x14ac:dyDescent="0.25">
      <c r="A33" s="602"/>
      <c r="B33" s="626"/>
      <c r="C33" s="602"/>
      <c r="D33" s="602"/>
      <c r="E33" s="602"/>
      <c r="F33" s="603"/>
    </row>
    <row r="34" spans="1:6" ht="15.75" x14ac:dyDescent="0.25">
      <c r="A34" s="620"/>
      <c r="F34" s="603"/>
    </row>
    <row r="35" spans="1:6" ht="15.75" x14ac:dyDescent="0.25">
      <c r="A35" s="620"/>
      <c r="C35" s="602"/>
      <c r="D35" s="602"/>
      <c r="E35" s="602"/>
      <c r="F35" s="603"/>
    </row>
    <row r="36" spans="1:6" ht="15.75" x14ac:dyDescent="0.25">
      <c r="A36" s="620"/>
      <c r="C36" s="602"/>
      <c r="D36" s="602"/>
      <c r="E36" s="602"/>
      <c r="F36" s="603"/>
    </row>
    <row r="37" spans="1:6" ht="15.75" x14ac:dyDescent="0.25">
      <c r="A37" s="620"/>
      <c r="C37" s="602"/>
      <c r="D37" s="602"/>
      <c r="E37" s="602"/>
      <c r="F37" s="603"/>
    </row>
    <row r="38" spans="1:6" ht="15.75" x14ac:dyDescent="0.25">
      <c r="A38" s="628"/>
    </row>
    <row r="39" spans="1:6" ht="15.75" x14ac:dyDescent="0.25">
      <c r="A39" s="629"/>
    </row>
    <row r="40" spans="1:6" ht="15.75" x14ac:dyDescent="0.25">
      <c r="A40" s="628"/>
      <c r="C40" s="602"/>
      <c r="D40" s="602"/>
      <c r="E40" s="602"/>
      <c r="F40" s="603"/>
    </row>
    <row r="41" spans="1:6" x14ac:dyDescent="0.25">
      <c r="A41" s="630"/>
      <c r="C41" s="602"/>
      <c r="D41" s="602"/>
      <c r="E41" s="602"/>
      <c r="F41" s="603"/>
    </row>
    <row r="42" spans="1:6" x14ac:dyDescent="0.25">
      <c r="A42" s="630"/>
      <c r="C42" s="602"/>
      <c r="D42" s="602"/>
      <c r="E42" s="602"/>
      <c r="F42" s="603"/>
    </row>
    <row r="43" spans="1:6" x14ac:dyDescent="0.25">
      <c r="A43" s="630"/>
      <c r="C43" s="602"/>
      <c r="D43" s="602"/>
      <c r="E43" s="602"/>
      <c r="F43" s="603"/>
    </row>
    <row r="44" spans="1:6" x14ac:dyDescent="0.25">
      <c r="A44" s="631"/>
      <c r="B44" s="631"/>
      <c r="C44" s="626"/>
      <c r="D44" s="602"/>
      <c r="E44" s="602"/>
      <c r="F44" s="603"/>
    </row>
    <row r="45" spans="1:6" x14ac:dyDescent="0.25">
      <c r="A45" s="631"/>
      <c r="B45" s="631"/>
      <c r="C45" s="619"/>
      <c r="D45" s="602"/>
      <c r="E45" s="602"/>
      <c r="F45" s="603"/>
    </row>
    <row r="46" spans="1:6" x14ac:dyDescent="0.25">
      <c r="A46" s="631"/>
      <c r="B46" s="631"/>
      <c r="C46" s="602"/>
      <c r="D46" s="602"/>
      <c r="E46" s="625"/>
      <c r="F46" s="625"/>
    </row>
    <row r="47" spans="1:6" x14ac:dyDescent="0.25">
      <c r="A47" s="631"/>
      <c r="B47" s="631"/>
      <c r="C47" s="602"/>
      <c r="D47" s="602"/>
      <c r="E47" s="625"/>
      <c r="F47" s="625"/>
    </row>
    <row r="48" spans="1:6" x14ac:dyDescent="0.25">
      <c r="A48" s="630"/>
      <c r="C48" s="602"/>
      <c r="D48" s="602"/>
      <c r="E48" s="602"/>
      <c r="F48" s="603"/>
    </row>
    <row r="49" spans="1:6" x14ac:dyDescent="0.25">
      <c r="A49" s="630"/>
      <c r="C49" s="619"/>
      <c r="D49" s="602"/>
      <c r="E49" s="602"/>
      <c r="F49" s="603"/>
    </row>
    <row r="50" spans="1:6" ht="15.75" x14ac:dyDescent="0.25">
      <c r="A50" s="620"/>
      <c r="C50" s="626"/>
      <c r="D50" s="602"/>
      <c r="E50" s="602"/>
      <c r="F50" s="603"/>
    </row>
    <row r="51" spans="1:6" ht="15.75" x14ac:dyDescent="0.25">
      <c r="A51" s="620"/>
      <c r="C51" s="619"/>
      <c r="D51" s="602"/>
      <c r="E51" s="602"/>
      <c r="F51" s="603"/>
    </row>
    <row r="52" spans="1:6" ht="15.75" x14ac:dyDescent="0.25">
      <c r="A52" s="620"/>
      <c r="C52" s="602"/>
      <c r="D52" s="602"/>
      <c r="E52" s="602"/>
      <c r="F52" s="603"/>
    </row>
    <row r="53" spans="1:6" ht="15.75" x14ac:dyDescent="0.25">
      <c r="A53" s="620"/>
      <c r="C53" s="602"/>
      <c r="D53" s="602"/>
      <c r="E53" s="602"/>
      <c r="F53" s="603"/>
    </row>
    <row r="54" spans="1:6" ht="15.75" x14ac:dyDescent="0.25">
      <c r="A54" s="632"/>
      <c r="C54" s="619"/>
      <c r="D54" s="626"/>
      <c r="E54" s="626"/>
      <c r="F54" s="626"/>
    </row>
    <row r="55" spans="1:6" ht="36" customHeight="1" x14ac:dyDescent="0.25">
      <c r="A55" s="1229"/>
      <c r="B55" s="1231"/>
      <c r="C55" s="1231"/>
      <c r="D55" s="1231"/>
      <c r="E55" s="1231"/>
      <c r="F55" s="1231"/>
    </row>
    <row r="56" spans="1:6" ht="16.5" x14ac:dyDescent="0.3">
      <c r="A56" s="633"/>
      <c r="C56" s="619"/>
      <c r="D56" s="626"/>
      <c r="E56" s="626"/>
      <c r="F56" s="626"/>
    </row>
    <row r="57" spans="1:6" ht="16.5" x14ac:dyDescent="0.3">
      <c r="A57" s="1232"/>
      <c r="B57" s="1232"/>
      <c r="C57" s="1232"/>
      <c r="D57" s="1232"/>
      <c r="E57" s="1232"/>
      <c r="F57" s="1232"/>
    </row>
    <row r="58" spans="1:6" ht="16.5" x14ac:dyDescent="0.3">
      <c r="A58" s="633"/>
      <c r="C58" s="634"/>
      <c r="D58" s="602"/>
      <c r="E58" s="634"/>
      <c r="F58" s="603"/>
    </row>
    <row r="59" spans="1:6" ht="35.25" customHeight="1" x14ac:dyDescent="0.25">
      <c r="A59" s="1229"/>
      <c r="B59" s="1231"/>
      <c r="C59" s="1231"/>
      <c r="D59" s="1231"/>
      <c r="E59" s="1231"/>
      <c r="F59" s="1231"/>
    </row>
    <row r="60" spans="1:6" x14ac:dyDescent="0.25">
      <c r="A60" s="602"/>
      <c r="B60" s="619"/>
      <c r="C60" s="634"/>
      <c r="D60" s="602"/>
      <c r="E60" s="634"/>
      <c r="F60" s="603"/>
    </row>
    <row r="61" spans="1:6" x14ac:dyDescent="0.25">
      <c r="A61" s="602"/>
      <c r="B61" s="619"/>
      <c r="C61" s="634"/>
      <c r="D61" s="602"/>
      <c r="E61" s="634"/>
      <c r="F61" s="603"/>
    </row>
    <row r="62" spans="1:6" x14ac:dyDescent="0.25">
      <c r="A62" s="602"/>
      <c r="B62" s="619"/>
      <c r="C62" s="634"/>
      <c r="D62" s="602"/>
      <c r="E62" s="634"/>
      <c r="F62" s="603"/>
    </row>
    <row r="63" spans="1:6" x14ac:dyDescent="0.25">
      <c r="A63" s="602"/>
      <c r="B63" s="619"/>
      <c r="C63" s="602"/>
      <c r="D63" s="602"/>
      <c r="E63" s="602"/>
      <c r="F63" s="603"/>
    </row>
    <row r="64" spans="1:6" x14ac:dyDescent="0.25">
      <c r="A64" s="602"/>
      <c r="B64" s="619"/>
      <c r="C64" s="636"/>
      <c r="D64" s="636"/>
      <c r="E64" s="636"/>
      <c r="F64" s="637"/>
    </row>
    <row r="65" spans="1:6" x14ac:dyDescent="0.25">
      <c r="A65" s="602"/>
      <c r="B65" s="619"/>
      <c r="C65" s="636"/>
      <c r="D65" s="636"/>
      <c r="E65" s="636"/>
      <c r="F65" s="637"/>
    </row>
    <row r="66" spans="1:6" x14ac:dyDescent="0.25">
      <c r="A66" s="602"/>
      <c r="B66" s="619"/>
      <c r="C66" s="636"/>
      <c r="D66" s="638"/>
      <c r="E66" s="638"/>
      <c r="F66" s="603"/>
    </row>
    <row r="67" spans="1:6" ht="228.75" x14ac:dyDescent="0.25">
      <c r="A67" s="602"/>
      <c r="B67" s="622" t="s">
        <v>263</v>
      </c>
      <c r="C67" s="636"/>
      <c r="D67" s="638"/>
      <c r="E67" s="638"/>
      <c r="F67" s="603"/>
    </row>
    <row r="68" spans="1:6" x14ac:dyDescent="0.25">
      <c r="A68" s="602"/>
      <c r="B68" s="619"/>
      <c r="C68" s="636"/>
      <c r="D68" s="639"/>
      <c r="E68" s="640"/>
      <c r="F68" s="603"/>
    </row>
    <row r="69" spans="1:6" x14ac:dyDescent="0.25">
      <c r="A69" s="602"/>
      <c r="B69" s="619"/>
      <c r="C69" s="625"/>
      <c r="D69" s="602"/>
      <c r="E69" s="602"/>
      <c r="F69" s="603"/>
    </row>
    <row r="70" spans="1:6" x14ac:dyDescent="0.25">
      <c r="A70" s="602"/>
      <c r="B70" s="619"/>
      <c r="C70" s="625"/>
      <c r="D70" s="602"/>
      <c r="E70" s="602"/>
      <c r="F70" s="603"/>
    </row>
    <row r="71" spans="1:6" x14ac:dyDescent="0.25">
      <c r="A71" s="602"/>
      <c r="B71" s="619"/>
      <c r="C71" s="625"/>
      <c r="D71" s="602"/>
      <c r="E71" s="602"/>
      <c r="F71" s="603"/>
    </row>
    <row r="72" spans="1:6" x14ac:dyDescent="0.25">
      <c r="A72" s="602"/>
      <c r="B72" s="619"/>
      <c r="C72" s="602"/>
      <c r="D72" s="602"/>
      <c r="E72" s="602"/>
      <c r="F72" s="603"/>
    </row>
    <row r="73" spans="1:6" ht="36.75" x14ac:dyDescent="0.25">
      <c r="A73" s="602"/>
      <c r="B73" s="622" t="s">
        <v>264</v>
      </c>
      <c r="C73" s="625"/>
      <c r="D73" s="602"/>
      <c r="E73" s="602"/>
      <c r="F73" s="602"/>
    </row>
    <row r="74" spans="1:6" x14ac:dyDescent="0.25">
      <c r="A74" s="602"/>
      <c r="B74" s="619"/>
      <c r="C74" s="602"/>
      <c r="D74" s="602"/>
      <c r="E74" s="602"/>
      <c r="F74" s="602"/>
    </row>
    <row r="75" spans="1:6" x14ac:dyDescent="0.25">
      <c r="A75" s="602"/>
      <c r="B75" s="619"/>
      <c r="C75" s="602"/>
      <c r="D75" s="602"/>
      <c r="E75" s="602"/>
      <c r="F75" s="603"/>
    </row>
    <row r="76" spans="1:6" ht="39" x14ac:dyDescent="0.25">
      <c r="A76" s="602"/>
      <c r="B76" s="623" t="s">
        <v>265</v>
      </c>
      <c r="C76" s="602"/>
      <c r="D76" s="602"/>
      <c r="E76" s="602"/>
      <c r="F76" s="603"/>
    </row>
    <row r="77" spans="1:6" x14ac:dyDescent="0.25">
      <c r="A77" s="602"/>
      <c r="B77" s="619"/>
      <c r="C77" s="625"/>
      <c r="D77" s="602"/>
      <c r="E77" s="602"/>
      <c r="F77" s="603"/>
    </row>
    <row r="78" spans="1:6" x14ac:dyDescent="0.25">
      <c r="A78" s="602"/>
      <c r="B78" s="619"/>
      <c r="C78" s="625"/>
      <c r="D78" s="602"/>
      <c r="E78" s="602"/>
      <c r="F78" s="603"/>
    </row>
    <row r="79" spans="1:6" x14ac:dyDescent="0.25">
      <c r="A79" s="602"/>
      <c r="B79" s="619"/>
      <c r="C79" s="625"/>
      <c r="D79" s="602"/>
      <c r="E79" s="602"/>
      <c r="F79" s="603"/>
    </row>
    <row r="80" spans="1:6" x14ac:dyDescent="0.25">
      <c r="A80" s="602"/>
      <c r="B80" s="619"/>
      <c r="C80" s="602"/>
      <c r="D80" s="602"/>
      <c r="E80" s="602"/>
      <c r="F80" s="603"/>
    </row>
    <row r="81" spans="1:6" ht="169.5" x14ac:dyDescent="0.25">
      <c r="A81" s="602"/>
      <c r="B81" s="645" t="s">
        <v>266</v>
      </c>
      <c r="C81" s="602"/>
      <c r="D81" s="602"/>
      <c r="E81" s="602"/>
      <c r="F81" s="603"/>
    </row>
    <row r="82" spans="1:6" x14ac:dyDescent="0.25">
      <c r="A82" s="602"/>
      <c r="B82" s="619"/>
      <c r="C82" s="625"/>
      <c r="D82" s="602"/>
      <c r="E82" s="602"/>
      <c r="F82" s="603"/>
    </row>
    <row r="83" spans="1:6" x14ac:dyDescent="0.25">
      <c r="A83" s="602"/>
      <c r="B83" s="619"/>
      <c r="C83" s="624"/>
      <c r="D83" s="602"/>
      <c r="E83" s="602"/>
      <c r="F83" s="603"/>
    </row>
    <row r="84" spans="1:6" x14ac:dyDescent="0.25">
      <c r="A84" s="602"/>
      <c r="B84" s="602"/>
      <c r="C84" s="625"/>
      <c r="D84" s="602"/>
      <c r="E84" s="602"/>
      <c r="F84" s="603"/>
    </row>
    <row r="85" spans="1:6" x14ac:dyDescent="0.25">
      <c r="A85" s="602"/>
      <c r="B85" s="602"/>
      <c r="C85" s="602"/>
      <c r="D85" s="602"/>
      <c r="E85" s="602"/>
      <c r="F85" s="603"/>
    </row>
    <row r="86" spans="1:6" x14ac:dyDescent="0.25">
      <c r="A86" s="602"/>
      <c r="B86" s="602"/>
      <c r="C86" s="602"/>
      <c r="D86" s="602"/>
      <c r="E86" s="602"/>
      <c r="F86" s="603"/>
    </row>
    <row r="87" spans="1:6" x14ac:dyDescent="0.25">
      <c r="A87" s="602"/>
      <c r="B87" s="602"/>
      <c r="C87" s="602"/>
      <c r="D87" s="602"/>
      <c r="E87" s="602"/>
      <c r="F87" s="603"/>
    </row>
    <row r="88" spans="1:6" x14ac:dyDescent="0.25">
      <c r="A88" s="602"/>
      <c r="B88" s="602"/>
      <c r="C88" s="602"/>
      <c r="D88" s="602"/>
      <c r="E88" s="602"/>
      <c r="F88" s="603"/>
    </row>
    <row r="89" spans="1:6" x14ac:dyDescent="0.25">
      <c r="A89" s="602"/>
      <c r="B89" s="619"/>
      <c r="C89" s="626"/>
      <c r="D89" s="602"/>
      <c r="E89" s="602"/>
      <c r="F89" s="603"/>
    </row>
    <row r="90" spans="1:6" x14ac:dyDescent="0.25">
      <c r="A90" s="602"/>
      <c r="B90" s="619"/>
      <c r="C90" s="619"/>
      <c r="D90" s="602"/>
      <c r="E90" s="602"/>
      <c r="F90" s="603"/>
    </row>
    <row r="91" spans="1:6" x14ac:dyDescent="0.25">
      <c r="A91" s="602"/>
      <c r="B91" s="619"/>
      <c r="C91" s="602"/>
      <c r="D91" s="602"/>
      <c r="E91" s="625"/>
      <c r="F91" s="625"/>
    </row>
    <row r="92" spans="1:6" x14ac:dyDescent="0.25">
      <c r="A92" s="602"/>
      <c r="B92" s="619"/>
      <c r="C92" s="602"/>
      <c r="D92" s="602"/>
      <c r="E92" s="625"/>
      <c r="F92" s="625"/>
    </row>
    <row r="93" spans="1:6" x14ac:dyDescent="0.25">
      <c r="A93" s="602"/>
      <c r="B93" s="619"/>
      <c r="C93" s="602"/>
      <c r="D93" s="602"/>
      <c r="E93" s="602"/>
      <c r="F93" s="603"/>
    </row>
    <row r="94" spans="1:6" x14ac:dyDescent="0.25">
      <c r="A94" s="602"/>
      <c r="B94" s="619"/>
      <c r="C94" s="619"/>
      <c r="D94" s="602"/>
      <c r="E94" s="602"/>
      <c r="F94" s="603"/>
    </row>
    <row r="95" spans="1:6" x14ac:dyDescent="0.25">
      <c r="A95" s="602"/>
      <c r="B95" s="619"/>
      <c r="C95" s="626"/>
      <c r="D95" s="602"/>
      <c r="E95" s="602"/>
      <c r="F95" s="603"/>
    </row>
    <row r="96" spans="1:6" x14ac:dyDescent="0.25">
      <c r="A96" s="602"/>
      <c r="B96" s="619"/>
      <c r="C96" s="619"/>
      <c r="D96" s="602"/>
      <c r="E96" s="602"/>
      <c r="F96" s="603"/>
    </row>
    <row r="97" spans="1:6" x14ac:dyDescent="0.25">
      <c r="A97" s="602"/>
      <c r="B97" s="619"/>
      <c r="C97" s="602"/>
      <c r="D97" s="602"/>
      <c r="E97" s="602"/>
      <c r="F97" s="603"/>
    </row>
    <row r="98" spans="1:6" x14ac:dyDescent="0.25">
      <c r="A98" s="602"/>
      <c r="B98" s="619"/>
      <c r="C98" s="602"/>
      <c r="D98" s="602"/>
      <c r="E98" s="602"/>
      <c r="F98" s="603"/>
    </row>
    <row r="99" spans="1:6" ht="15.75" x14ac:dyDescent="0.25">
      <c r="A99" s="602"/>
      <c r="B99" s="619"/>
      <c r="C99" s="620"/>
      <c r="D99" s="619"/>
      <c r="E99" s="626"/>
      <c r="F99" s="626"/>
    </row>
    <row r="100" spans="1:6" x14ac:dyDescent="0.25">
      <c r="A100" s="602"/>
      <c r="B100" s="619"/>
      <c r="C100" s="619"/>
      <c r="D100" s="626"/>
      <c r="E100" s="626"/>
      <c r="F100" s="626"/>
    </row>
    <row r="101" spans="1:6" x14ac:dyDescent="0.25">
      <c r="A101" s="602"/>
      <c r="B101" s="604" t="s">
        <v>267</v>
      </c>
      <c r="C101" s="619"/>
      <c r="D101" s="626"/>
      <c r="E101" s="619"/>
      <c r="F101" s="626"/>
    </row>
    <row r="102" spans="1:6" x14ac:dyDescent="0.25">
      <c r="A102" s="602"/>
      <c r="B102" s="619"/>
      <c r="D102" s="602"/>
      <c r="F102" s="603"/>
    </row>
    <row r="103" spans="1:6" x14ac:dyDescent="0.25">
      <c r="A103" s="602"/>
      <c r="B103" s="619"/>
      <c r="C103" s="602"/>
      <c r="D103" s="602"/>
      <c r="E103" s="602"/>
      <c r="F103" s="603"/>
    </row>
    <row r="104" spans="1:6" x14ac:dyDescent="0.25">
      <c r="A104" s="602"/>
      <c r="B104" s="619"/>
      <c r="C104" s="602"/>
      <c r="D104" s="602"/>
      <c r="E104" s="602"/>
      <c r="F104" s="603"/>
    </row>
    <row r="105" spans="1:6" x14ac:dyDescent="0.25">
      <c r="A105" s="602"/>
      <c r="B105" s="619"/>
      <c r="C105" s="625"/>
      <c r="D105" s="602"/>
      <c r="E105" s="602"/>
      <c r="F105" s="603"/>
    </row>
    <row r="106" spans="1:6" ht="15.75" x14ac:dyDescent="0.25">
      <c r="A106" s="602"/>
      <c r="B106" s="619"/>
      <c r="C106" s="641"/>
      <c r="D106" s="602"/>
      <c r="E106" s="602"/>
      <c r="F106" s="603"/>
    </row>
    <row r="107" spans="1:6" ht="15.75" x14ac:dyDescent="0.25">
      <c r="A107" s="602"/>
      <c r="B107" s="619"/>
      <c r="C107" s="641"/>
      <c r="D107" s="602"/>
      <c r="E107" s="602"/>
      <c r="F107" s="603"/>
    </row>
    <row r="108" spans="1:6" x14ac:dyDescent="0.25">
      <c r="A108" s="602"/>
      <c r="B108" s="646" t="s">
        <v>268</v>
      </c>
      <c r="C108" s="625"/>
      <c r="D108" s="602"/>
      <c r="E108" s="602"/>
      <c r="F108" s="603"/>
    </row>
    <row r="109" spans="1:6" ht="36.75" x14ac:dyDescent="0.25">
      <c r="A109" s="602"/>
      <c r="B109" s="622" t="s">
        <v>269</v>
      </c>
      <c r="C109" s="625"/>
      <c r="D109" s="602"/>
      <c r="E109" s="602"/>
      <c r="F109" s="603"/>
    </row>
    <row r="110" spans="1:6" x14ac:dyDescent="0.25">
      <c r="A110" s="602"/>
      <c r="B110" s="619"/>
      <c r="C110" s="625"/>
      <c r="D110" s="561"/>
      <c r="E110" s="561"/>
      <c r="F110" s="603"/>
    </row>
    <row r="111" spans="1:6" x14ac:dyDescent="0.25">
      <c r="A111" s="602"/>
      <c r="B111" s="619"/>
      <c r="C111" s="602"/>
      <c r="D111" s="602"/>
      <c r="E111" s="602"/>
      <c r="F111" s="603"/>
    </row>
    <row r="112" spans="1:6" x14ac:dyDescent="0.25">
      <c r="A112" s="602"/>
      <c r="B112" s="619"/>
      <c r="C112" s="602"/>
      <c r="D112" s="602"/>
      <c r="E112" s="602"/>
      <c r="F112" s="603"/>
    </row>
    <row r="113" spans="1:6" x14ac:dyDescent="0.25">
      <c r="A113" s="602"/>
      <c r="B113" s="619"/>
      <c r="C113" s="602"/>
      <c r="D113" s="602"/>
      <c r="E113" s="602"/>
      <c r="F113" s="603"/>
    </row>
    <row r="114" spans="1:6" x14ac:dyDescent="0.25">
      <c r="A114" s="602"/>
      <c r="B114" s="619"/>
      <c r="C114" s="602"/>
      <c r="D114" s="602"/>
      <c r="E114" s="602"/>
      <c r="F114" s="603"/>
    </row>
    <row r="115" spans="1:6" x14ac:dyDescent="0.25">
      <c r="A115" s="602"/>
      <c r="B115" s="619"/>
      <c r="C115" s="602"/>
      <c r="D115" s="602"/>
      <c r="E115" s="602"/>
      <c r="F115" s="602"/>
    </row>
    <row r="116" spans="1:6" x14ac:dyDescent="0.25">
      <c r="A116" s="602"/>
      <c r="B116" s="619"/>
      <c r="C116" s="602"/>
      <c r="D116" s="602"/>
      <c r="E116" s="602"/>
      <c r="F116" s="602"/>
    </row>
    <row r="117" spans="1:6" x14ac:dyDescent="0.25">
      <c r="A117" s="602"/>
      <c r="B117" s="619"/>
      <c r="C117" s="602"/>
      <c r="D117" s="602"/>
      <c r="E117" s="602"/>
      <c r="F117" s="603"/>
    </row>
    <row r="118" spans="1:6" x14ac:dyDescent="0.25">
      <c r="A118" s="602"/>
      <c r="B118" s="619"/>
      <c r="C118" s="602"/>
      <c r="D118" s="602"/>
      <c r="E118" s="602"/>
      <c r="F118" s="603"/>
    </row>
    <row r="119" spans="1:6" x14ac:dyDescent="0.25">
      <c r="A119" s="602"/>
      <c r="B119" s="619"/>
      <c r="C119" s="602"/>
      <c r="D119" s="602"/>
      <c r="E119" s="602"/>
      <c r="F119" s="603"/>
    </row>
    <row r="120" spans="1:6" x14ac:dyDescent="0.25">
      <c r="A120" s="602"/>
      <c r="B120" s="619"/>
      <c r="C120" s="602"/>
      <c r="D120" s="602"/>
      <c r="E120" s="602"/>
      <c r="F120" s="603"/>
    </row>
    <row r="121" spans="1:6" x14ac:dyDescent="0.25">
      <c r="A121" s="602"/>
      <c r="B121" s="619"/>
      <c r="C121" s="602"/>
      <c r="D121" s="602"/>
      <c r="E121" s="602"/>
      <c r="F121" s="603"/>
    </row>
    <row r="122" spans="1:6" x14ac:dyDescent="0.25">
      <c r="A122" s="602"/>
      <c r="B122" s="619"/>
      <c r="C122" s="602"/>
      <c r="D122" s="602"/>
      <c r="E122" s="602"/>
      <c r="F122" s="603"/>
    </row>
    <row r="123" spans="1:6" x14ac:dyDescent="0.25">
      <c r="A123" s="602"/>
      <c r="B123" s="619"/>
      <c r="C123" s="602"/>
      <c r="D123" s="602"/>
      <c r="E123" s="602"/>
      <c r="F123" s="603"/>
    </row>
    <row r="124" spans="1:6" x14ac:dyDescent="0.25">
      <c r="A124" s="602"/>
      <c r="B124" s="619"/>
      <c r="C124" s="602"/>
      <c r="D124" s="602"/>
      <c r="E124" s="602"/>
      <c r="F124" s="603"/>
    </row>
    <row r="125" spans="1:6" x14ac:dyDescent="0.25">
      <c r="A125" s="602"/>
      <c r="B125" s="619"/>
      <c r="C125" s="624"/>
      <c r="D125" s="602"/>
      <c r="E125" s="602"/>
      <c r="F125" s="603"/>
    </row>
    <row r="126" spans="1:6" x14ac:dyDescent="0.25">
      <c r="A126" s="602"/>
      <c r="B126" s="602"/>
      <c r="C126" s="602"/>
      <c r="D126" s="602"/>
      <c r="E126" s="602"/>
      <c r="F126" s="603"/>
    </row>
    <row r="127" spans="1:6" x14ac:dyDescent="0.25">
      <c r="A127" s="602"/>
      <c r="B127" s="625"/>
      <c r="C127" s="602"/>
      <c r="D127" s="602"/>
      <c r="E127" s="602"/>
      <c r="F127" s="603"/>
    </row>
    <row r="128" spans="1:6" x14ac:dyDescent="0.25">
      <c r="A128" s="602"/>
      <c r="B128" s="626"/>
      <c r="C128" s="602"/>
      <c r="D128" s="602"/>
      <c r="E128" s="602"/>
      <c r="F128" s="603"/>
    </row>
    <row r="129" spans="1:6" x14ac:dyDescent="0.25">
      <c r="A129" s="602"/>
      <c r="B129" s="626"/>
      <c r="C129" s="602"/>
      <c r="D129" s="602"/>
      <c r="E129" s="602"/>
      <c r="F129" s="603"/>
    </row>
    <row r="130" spans="1:6" x14ac:dyDescent="0.25">
      <c r="A130" s="602"/>
      <c r="B130" s="626"/>
      <c r="C130" s="602"/>
      <c r="D130" s="602"/>
      <c r="E130" s="602"/>
      <c r="F130" s="603"/>
    </row>
    <row r="131" spans="1:6" x14ac:dyDescent="0.25">
      <c r="A131" s="602"/>
      <c r="F131" s="603"/>
    </row>
    <row r="132" spans="1:6" x14ac:dyDescent="0.25">
      <c r="A132" s="602"/>
      <c r="B132" s="642"/>
      <c r="C132" s="602"/>
      <c r="D132" s="602"/>
      <c r="E132" s="602"/>
      <c r="F132" s="603"/>
    </row>
    <row r="133" spans="1:6" x14ac:dyDescent="0.25">
      <c r="A133" s="602"/>
      <c r="B133" s="642"/>
      <c r="C133" s="602"/>
      <c r="D133" s="602"/>
      <c r="E133" s="602"/>
      <c r="F133" s="603"/>
    </row>
    <row r="134" spans="1:6" x14ac:dyDescent="0.25">
      <c r="A134" s="602"/>
      <c r="C134" s="602"/>
      <c r="D134" s="602"/>
      <c r="E134" s="602"/>
      <c r="F134" s="603"/>
    </row>
    <row r="136" spans="1:6" x14ac:dyDescent="0.25">
      <c r="B136" s="619"/>
    </row>
    <row r="137" spans="1:6" x14ac:dyDescent="0.25">
      <c r="A137" s="602"/>
      <c r="B137" s="602"/>
      <c r="C137" s="602"/>
      <c r="D137" s="602"/>
      <c r="E137" s="602"/>
      <c r="F137" s="603"/>
    </row>
    <row r="138" spans="1:6" x14ac:dyDescent="0.25">
      <c r="A138" s="602"/>
      <c r="B138" s="602"/>
      <c r="C138" s="602"/>
      <c r="D138" s="602"/>
      <c r="E138" s="602"/>
      <c r="F138" s="603"/>
    </row>
    <row r="139" spans="1:6" x14ac:dyDescent="0.25">
      <c r="A139" s="602"/>
      <c r="B139" s="602"/>
      <c r="C139" s="602"/>
      <c r="D139" s="602"/>
      <c r="E139" s="602"/>
      <c r="F139" s="603"/>
    </row>
    <row r="140" spans="1:6" x14ac:dyDescent="0.25">
      <c r="A140" s="602"/>
      <c r="B140" s="602"/>
      <c r="C140" s="602"/>
      <c r="D140" s="602"/>
      <c r="E140" s="602"/>
      <c r="F140" s="603"/>
    </row>
    <row r="141" spans="1:6" x14ac:dyDescent="0.25">
      <c r="A141" s="602"/>
      <c r="B141" s="619"/>
      <c r="C141" s="626"/>
      <c r="D141" s="602"/>
      <c r="E141" s="602"/>
      <c r="F141" s="603"/>
    </row>
    <row r="142" spans="1:6" x14ac:dyDescent="0.25">
      <c r="A142" s="602"/>
      <c r="B142" s="619"/>
      <c r="C142" s="619"/>
      <c r="D142" s="602"/>
      <c r="E142" s="602"/>
      <c r="F142" s="603"/>
    </row>
    <row r="143" spans="1:6" x14ac:dyDescent="0.25">
      <c r="A143" s="602"/>
      <c r="B143" s="619"/>
      <c r="C143" s="602"/>
      <c r="D143" s="602"/>
      <c r="E143" s="625"/>
      <c r="F143" s="625"/>
    </row>
    <row r="144" spans="1:6" x14ac:dyDescent="0.25">
      <c r="A144" s="602"/>
      <c r="B144" s="619"/>
      <c r="C144" s="602"/>
      <c r="D144" s="602"/>
      <c r="E144" s="625"/>
      <c r="F144" s="625"/>
    </row>
    <row r="145" spans="1:6" x14ac:dyDescent="0.25">
      <c r="A145" s="602"/>
      <c r="B145" s="619"/>
      <c r="C145" s="602"/>
      <c r="D145" s="602"/>
      <c r="E145" s="602"/>
      <c r="F145" s="603"/>
    </row>
    <row r="146" spans="1:6" x14ac:dyDescent="0.25">
      <c r="A146" s="602"/>
      <c r="B146" s="619"/>
      <c r="C146" s="619"/>
      <c r="D146" s="602"/>
      <c r="E146" s="602"/>
      <c r="F146" s="603"/>
    </row>
    <row r="147" spans="1:6" x14ac:dyDescent="0.25">
      <c r="A147" s="602"/>
      <c r="B147" s="619"/>
      <c r="C147" s="626"/>
      <c r="D147" s="602"/>
      <c r="E147" s="602"/>
      <c r="F147" s="603"/>
    </row>
    <row r="148" spans="1:6" x14ac:dyDescent="0.25">
      <c r="A148" s="602"/>
      <c r="B148" s="619"/>
      <c r="C148" s="619"/>
      <c r="D148" s="602"/>
      <c r="E148" s="602"/>
      <c r="F148" s="603"/>
    </row>
    <row r="149" spans="1:6" x14ac:dyDescent="0.25">
      <c r="A149" s="602"/>
      <c r="B149" s="619"/>
      <c r="C149" s="602"/>
      <c r="D149" s="602"/>
      <c r="E149" s="602"/>
      <c r="F149" s="603"/>
    </row>
    <row r="150" spans="1:6" x14ac:dyDescent="0.25">
      <c r="A150" s="602"/>
      <c r="B150" s="619"/>
      <c r="C150" s="602"/>
      <c r="D150" s="602"/>
      <c r="E150" s="602"/>
      <c r="F150" s="603"/>
    </row>
    <row r="151" spans="1:6" ht="15.75" x14ac:dyDescent="0.25">
      <c r="A151" s="602"/>
      <c r="B151" s="619"/>
      <c r="C151" s="620"/>
      <c r="D151" s="626"/>
      <c r="E151" s="626"/>
      <c r="F151" s="626"/>
    </row>
    <row r="152" spans="1:6" x14ac:dyDescent="0.25">
      <c r="A152" s="602"/>
      <c r="B152" s="619"/>
      <c r="C152" s="619"/>
      <c r="D152" s="626"/>
      <c r="E152" s="626"/>
      <c r="F152" s="626"/>
    </row>
    <row r="153" spans="1:6" x14ac:dyDescent="0.25">
      <c r="A153" s="602"/>
      <c r="B153" s="634"/>
      <c r="C153" s="619"/>
      <c r="D153" s="626"/>
      <c r="E153" s="626"/>
      <c r="F153" s="626"/>
    </row>
    <row r="154" spans="1:6" x14ac:dyDescent="0.25">
      <c r="A154" s="602"/>
      <c r="B154" s="619"/>
      <c r="D154" s="602"/>
      <c r="F154" s="603"/>
    </row>
    <row r="155" spans="1:6" x14ac:dyDescent="0.25">
      <c r="A155" s="602"/>
      <c r="B155" s="619"/>
      <c r="D155" s="602"/>
      <c r="F155" s="603"/>
    </row>
    <row r="156" spans="1:6" x14ac:dyDescent="0.25">
      <c r="A156" s="602"/>
      <c r="B156" s="619"/>
      <c r="D156" s="602"/>
      <c r="F156" s="603"/>
    </row>
    <row r="157" spans="1:6" x14ac:dyDescent="0.25">
      <c r="A157" s="602"/>
      <c r="B157" s="619"/>
      <c r="D157" s="602"/>
      <c r="F157" s="603"/>
    </row>
    <row r="158" spans="1:6" x14ac:dyDescent="0.25">
      <c r="A158" s="602"/>
      <c r="B158" s="619"/>
      <c r="D158" s="602"/>
      <c r="F158" s="603"/>
    </row>
    <row r="159" spans="1:6" x14ac:dyDescent="0.25">
      <c r="A159" s="602"/>
      <c r="B159" s="619"/>
      <c r="D159" s="602"/>
      <c r="F159" s="603"/>
    </row>
    <row r="160" spans="1:6" x14ac:dyDescent="0.25">
      <c r="A160" s="602"/>
      <c r="B160" s="619"/>
      <c r="C160" s="602"/>
      <c r="D160" s="602"/>
      <c r="E160" s="602"/>
      <c r="F160" s="603"/>
    </row>
    <row r="161" spans="1:6" x14ac:dyDescent="0.25">
      <c r="A161" s="602"/>
      <c r="B161" s="619"/>
      <c r="C161" s="636"/>
      <c r="D161" s="636"/>
      <c r="E161" s="636"/>
      <c r="F161" s="637"/>
    </row>
    <row r="162" spans="1:6" x14ac:dyDescent="0.25">
      <c r="A162" s="602"/>
      <c r="B162" s="619"/>
      <c r="C162" s="636"/>
      <c r="D162" s="636"/>
      <c r="E162" s="636"/>
      <c r="F162" s="637"/>
    </row>
    <row r="163" spans="1:6" x14ac:dyDescent="0.25">
      <c r="A163" s="602"/>
      <c r="B163" s="619"/>
      <c r="C163" s="636"/>
      <c r="D163" s="638"/>
      <c r="E163" s="638"/>
      <c r="F163" s="603"/>
    </row>
    <row r="164" spans="1:6" x14ac:dyDescent="0.25">
      <c r="A164" s="602"/>
      <c r="B164" s="619"/>
      <c r="C164" s="636"/>
      <c r="D164" s="638"/>
      <c r="E164" s="638"/>
      <c r="F164" s="603"/>
    </row>
    <row r="165" spans="1:6" x14ac:dyDescent="0.25">
      <c r="A165" s="602"/>
      <c r="B165" s="619"/>
      <c r="C165" s="636"/>
      <c r="D165" s="638"/>
      <c r="E165" s="638"/>
      <c r="F165" s="603"/>
    </row>
    <row r="166" spans="1:6" x14ac:dyDescent="0.25">
      <c r="A166" s="602"/>
      <c r="B166" s="619"/>
      <c r="C166" s="636"/>
      <c r="D166" s="638"/>
      <c r="E166" s="638"/>
      <c r="F166" s="603"/>
    </row>
    <row r="167" spans="1:6" x14ac:dyDescent="0.25">
      <c r="A167" s="602"/>
      <c r="B167" s="619"/>
      <c r="C167" s="636"/>
      <c r="D167" s="638"/>
      <c r="E167" s="638"/>
      <c r="F167" s="603"/>
    </row>
    <row r="168" spans="1:6" x14ac:dyDescent="0.25">
      <c r="A168" s="602"/>
      <c r="B168" s="619"/>
      <c r="C168" s="636"/>
      <c r="D168" s="639"/>
      <c r="E168" s="640"/>
      <c r="F168" s="603"/>
    </row>
    <row r="169" spans="1:6" x14ac:dyDescent="0.25">
      <c r="A169" s="602"/>
      <c r="B169" s="619"/>
      <c r="C169" s="625"/>
      <c r="D169" s="602"/>
      <c r="E169" s="602"/>
      <c r="F169" s="603"/>
    </row>
    <row r="170" spans="1:6" x14ac:dyDescent="0.25">
      <c r="A170" s="602"/>
      <c r="B170" s="619"/>
      <c r="C170" s="625"/>
      <c r="D170" s="602"/>
      <c r="E170" s="602"/>
      <c r="F170" s="603"/>
    </row>
    <row r="171" spans="1:6" x14ac:dyDescent="0.25">
      <c r="A171" s="602"/>
      <c r="B171" s="619"/>
      <c r="C171" s="625"/>
      <c r="D171" s="602"/>
      <c r="E171" s="602"/>
      <c r="F171" s="603"/>
    </row>
    <row r="172" spans="1:6" x14ac:dyDescent="0.25">
      <c r="A172" s="602"/>
      <c r="B172" s="619"/>
      <c r="C172" s="602"/>
      <c r="D172" s="602"/>
      <c r="E172" s="602"/>
      <c r="F172" s="603"/>
    </row>
    <row r="173" spans="1:6" x14ac:dyDescent="0.25">
      <c r="A173" s="602"/>
      <c r="B173" s="619"/>
      <c r="C173" s="625"/>
      <c r="D173" s="602"/>
      <c r="E173" s="602"/>
      <c r="F173" s="602"/>
    </row>
    <row r="174" spans="1:6" x14ac:dyDescent="0.25">
      <c r="A174" s="602"/>
      <c r="B174" s="619"/>
      <c r="C174" s="602"/>
      <c r="D174" s="602"/>
      <c r="E174" s="602"/>
      <c r="F174" s="602"/>
    </row>
    <row r="175" spans="1:6" x14ac:dyDescent="0.25">
      <c r="A175" s="602"/>
      <c r="B175" s="619"/>
      <c r="C175" s="602"/>
      <c r="D175" s="602"/>
      <c r="E175" s="602"/>
      <c r="F175" s="603"/>
    </row>
    <row r="176" spans="1:6" x14ac:dyDescent="0.25">
      <c r="A176" s="602"/>
      <c r="B176" s="619"/>
      <c r="C176" s="602"/>
      <c r="D176" s="602"/>
      <c r="E176" s="602"/>
      <c r="F176" s="603"/>
    </row>
    <row r="177" spans="1:6" x14ac:dyDescent="0.25">
      <c r="A177" s="602"/>
      <c r="B177" s="619"/>
      <c r="C177" s="625"/>
      <c r="D177" s="602"/>
      <c r="E177" s="602"/>
      <c r="F177" s="603"/>
    </row>
    <row r="178" spans="1:6" x14ac:dyDescent="0.25">
      <c r="A178" s="602"/>
      <c r="B178" s="619"/>
      <c r="C178" s="625"/>
      <c r="D178" s="602"/>
      <c r="E178" s="602"/>
      <c r="F178" s="603"/>
    </row>
    <row r="179" spans="1:6" x14ac:dyDescent="0.25">
      <c r="A179" s="602"/>
      <c r="B179" s="619"/>
      <c r="C179" s="625"/>
      <c r="D179" s="602"/>
      <c r="E179" s="602"/>
      <c r="F179" s="603"/>
    </row>
    <row r="180" spans="1:6" x14ac:dyDescent="0.25">
      <c r="A180" s="602"/>
      <c r="B180" s="619"/>
      <c r="C180" s="602"/>
      <c r="D180" s="602"/>
      <c r="E180" s="602"/>
      <c r="F180" s="603"/>
    </row>
    <row r="181" spans="1:6" x14ac:dyDescent="0.25">
      <c r="A181" s="602"/>
      <c r="B181" s="619"/>
      <c r="C181" s="602"/>
      <c r="D181" s="602"/>
      <c r="E181" s="602"/>
      <c r="F181" s="603"/>
    </row>
    <row r="182" spans="1:6" x14ac:dyDescent="0.25">
      <c r="A182" s="602"/>
      <c r="B182" s="619"/>
      <c r="C182" s="625"/>
      <c r="D182" s="602"/>
      <c r="E182" s="602"/>
      <c r="F182" s="603"/>
    </row>
    <row r="183" spans="1:6" x14ac:dyDescent="0.25">
      <c r="A183" s="602"/>
      <c r="B183" s="619"/>
      <c r="C183" s="624"/>
      <c r="D183" s="602"/>
      <c r="E183" s="602"/>
      <c r="F183" s="603"/>
    </row>
    <row r="184" spans="1:6" x14ac:dyDescent="0.25">
      <c r="A184" s="602"/>
      <c r="B184" s="602"/>
      <c r="C184" s="625"/>
      <c r="D184" s="602"/>
      <c r="E184" s="602"/>
      <c r="F184" s="603"/>
    </row>
    <row r="185" spans="1:6" x14ac:dyDescent="0.25">
      <c r="A185" s="602"/>
      <c r="B185" s="602"/>
      <c r="C185" s="602"/>
      <c r="D185" s="602"/>
      <c r="E185" s="602"/>
      <c r="F185" s="603"/>
    </row>
    <row r="267" spans="2:2" x14ac:dyDescent="0.25">
      <c r="B267" s="643"/>
    </row>
  </sheetData>
  <mergeCells count="7">
    <mergeCell ref="A59:F59"/>
    <mergeCell ref="B6:F6"/>
    <mergeCell ref="B8:F8"/>
    <mergeCell ref="B10:F10"/>
    <mergeCell ref="B12:F12"/>
    <mergeCell ref="A55:F55"/>
    <mergeCell ref="A57:F57"/>
  </mergeCell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I105"/>
  <sheetViews>
    <sheetView view="pageBreakPreview" topLeftCell="A41" zoomScaleNormal="110" zoomScaleSheetLayoutView="100" zoomScalePageLayoutView="130" workbookViewId="0">
      <selection activeCell="B75" sqref="B75"/>
    </sheetView>
  </sheetViews>
  <sheetFormatPr defaultRowHeight="14.25" x14ac:dyDescent="0.2"/>
  <cols>
    <col min="1" max="1" width="5.7109375" style="494" customWidth="1"/>
    <col min="2" max="2" width="40.7109375" style="705" customWidth="1"/>
    <col min="3" max="3" width="7.7109375" style="745" customWidth="1"/>
    <col min="4" max="4" width="10.7109375" style="746" customWidth="1"/>
    <col min="5" max="5" width="10.7109375" style="705" customWidth="1"/>
    <col min="6" max="6" width="10.7109375" style="706" customWidth="1"/>
    <col min="7" max="7" width="5.7109375" style="649" customWidth="1"/>
    <col min="8" max="8" width="36.7109375" style="648" customWidth="1"/>
    <col min="9" max="16384" width="9.140625" style="494"/>
  </cols>
  <sheetData>
    <row r="2" spans="1:7" x14ac:dyDescent="0.2">
      <c r="A2" s="1239" t="s">
        <v>270</v>
      </c>
      <c r="B2" s="1240"/>
      <c r="C2" s="1240"/>
      <c r="D2" s="1240"/>
      <c r="E2" s="1240"/>
      <c r="F2" s="1241"/>
      <c r="G2" s="647"/>
    </row>
    <row r="3" spans="1:7" x14ac:dyDescent="0.2">
      <c r="A3" s="1242" t="s">
        <v>271</v>
      </c>
      <c r="B3" s="1242"/>
      <c r="C3" s="1242"/>
      <c r="D3" s="1242"/>
      <c r="E3" s="1242"/>
      <c r="F3" s="1242"/>
    </row>
    <row r="4" spans="1:7" x14ac:dyDescent="0.2">
      <c r="A4" s="650" t="s">
        <v>272</v>
      </c>
      <c r="B4" s="650" t="s">
        <v>273</v>
      </c>
      <c r="C4" s="650" t="s">
        <v>274</v>
      </c>
      <c r="D4" s="651" t="s">
        <v>275</v>
      </c>
      <c r="E4" s="650" t="s">
        <v>276</v>
      </c>
      <c r="F4" s="650" t="s">
        <v>277</v>
      </c>
      <c r="G4" s="652"/>
    </row>
    <row r="5" spans="1:7" x14ac:dyDescent="0.2">
      <c r="A5" s="653"/>
      <c r="B5" s="653"/>
      <c r="C5" s="653"/>
      <c r="D5" s="654"/>
      <c r="E5" s="653"/>
      <c r="F5" s="653"/>
      <c r="G5" s="652"/>
    </row>
    <row r="6" spans="1:7" x14ac:dyDescent="0.2">
      <c r="A6" s="653"/>
      <c r="B6" s="653"/>
      <c r="C6" s="653"/>
      <c r="D6" s="654"/>
      <c r="E6" s="653"/>
      <c r="F6" s="653"/>
      <c r="G6" s="652"/>
    </row>
    <row r="7" spans="1:7" ht="18.75" x14ac:dyDescent="0.3">
      <c r="A7" s="655" t="s">
        <v>15</v>
      </c>
      <c r="B7" s="656" t="s">
        <v>201</v>
      </c>
      <c r="C7" s="657"/>
      <c r="D7" s="658"/>
      <c r="E7" s="635"/>
      <c r="F7" s="659"/>
    </row>
    <row r="8" spans="1:7" ht="15" x14ac:dyDescent="0.25">
      <c r="A8" s="405"/>
      <c r="B8" s="635"/>
      <c r="C8" s="657"/>
      <c r="D8" s="658"/>
      <c r="E8" s="635"/>
      <c r="F8" s="659"/>
    </row>
    <row r="9" spans="1:7" ht="15" x14ac:dyDescent="0.25">
      <c r="A9" s="405"/>
      <c r="B9" s="635"/>
      <c r="C9" s="657"/>
      <c r="D9" s="658"/>
      <c r="E9" s="635"/>
      <c r="F9" s="659"/>
    </row>
    <row r="10" spans="1:7" ht="15.75" thickBot="1" x14ac:dyDescent="0.3">
      <c r="A10" s="660" t="s">
        <v>202</v>
      </c>
      <c r="B10" s="1243" t="s">
        <v>278</v>
      </c>
      <c r="C10" s="1243"/>
      <c r="D10" s="1243"/>
      <c r="E10" s="1243"/>
      <c r="F10" s="1243"/>
      <c r="G10" s="661"/>
    </row>
    <row r="11" spans="1:7" ht="14.25" customHeight="1" x14ac:dyDescent="0.2">
      <c r="A11" s="662"/>
      <c r="B11" s="663"/>
      <c r="C11" s="664"/>
      <c r="D11" s="665"/>
      <c r="E11" s="666"/>
      <c r="F11" s="667"/>
      <c r="G11" s="668"/>
    </row>
    <row r="12" spans="1:7" x14ac:dyDescent="0.2">
      <c r="A12" s="669" t="s">
        <v>279</v>
      </c>
      <c r="B12" s="670"/>
      <c r="C12" s="671"/>
      <c r="D12" s="672"/>
      <c r="E12" s="673"/>
      <c r="F12" s="674"/>
      <c r="G12" s="675"/>
    </row>
    <row r="13" spans="1:7" x14ac:dyDescent="0.2">
      <c r="A13" s="669" t="s">
        <v>280</v>
      </c>
      <c r="B13" s="670"/>
      <c r="C13" s="671"/>
      <c r="D13" s="672"/>
      <c r="E13" s="673"/>
      <c r="F13" s="674"/>
      <c r="G13" s="675"/>
    </row>
    <row r="14" spans="1:7" ht="37.5" customHeight="1" x14ac:dyDescent="0.2">
      <c r="A14" s="1237" t="s">
        <v>281</v>
      </c>
      <c r="B14" s="1238"/>
      <c r="C14" s="1238"/>
      <c r="D14" s="1238"/>
      <c r="E14" s="1238"/>
      <c r="F14" s="674"/>
      <c r="G14" s="675"/>
    </row>
    <row r="15" spans="1:7" x14ac:dyDescent="0.2">
      <c r="A15" s="676"/>
      <c r="B15" s="677"/>
      <c r="C15" s="677"/>
      <c r="D15" s="678"/>
      <c r="E15" s="677"/>
      <c r="F15" s="674"/>
      <c r="G15" s="675"/>
    </row>
    <row r="16" spans="1:7" ht="109.5" customHeight="1" x14ac:dyDescent="0.2">
      <c r="A16" s="1237" t="s">
        <v>282</v>
      </c>
      <c r="B16" s="1238"/>
      <c r="C16" s="1238"/>
      <c r="D16" s="1238"/>
      <c r="E16" s="1238"/>
      <c r="F16" s="674"/>
      <c r="G16" s="675"/>
    </row>
    <row r="17" spans="1:7" x14ac:dyDescent="0.2">
      <c r="A17" s="676"/>
      <c r="B17" s="677"/>
      <c r="C17" s="677"/>
      <c r="D17" s="678"/>
      <c r="E17" s="677"/>
      <c r="F17" s="674"/>
      <c r="G17" s="675"/>
    </row>
    <row r="18" spans="1:7" ht="15" x14ac:dyDescent="0.2">
      <c r="A18" s="1237" t="s">
        <v>283</v>
      </c>
      <c r="B18" s="1209"/>
      <c r="C18" s="1209"/>
      <c r="D18" s="1209"/>
      <c r="E18" s="1209"/>
      <c r="F18" s="674"/>
      <c r="G18" s="675"/>
    </row>
    <row r="19" spans="1:7" ht="15" x14ac:dyDescent="0.2">
      <c r="A19" s="676"/>
      <c r="B19" s="487"/>
      <c r="C19" s="487"/>
      <c r="D19" s="679"/>
      <c r="E19" s="487"/>
      <c r="F19" s="674"/>
      <c r="G19" s="675"/>
    </row>
    <row r="20" spans="1:7" ht="48.75" customHeight="1" x14ac:dyDescent="0.2">
      <c r="A20" s="1237" t="s">
        <v>284</v>
      </c>
      <c r="B20" s="1238"/>
      <c r="C20" s="1238"/>
      <c r="D20" s="1238"/>
      <c r="E20" s="1238"/>
      <c r="F20" s="674"/>
      <c r="G20" s="675"/>
    </row>
    <row r="21" spans="1:7" x14ac:dyDescent="0.2">
      <c r="A21" s="676"/>
      <c r="B21" s="677"/>
      <c r="C21" s="677"/>
      <c r="D21" s="678"/>
      <c r="E21" s="677"/>
      <c r="F21" s="674"/>
      <c r="G21" s="675"/>
    </row>
    <row r="22" spans="1:7" x14ac:dyDescent="0.2">
      <c r="A22" s="676"/>
      <c r="B22" s="680" t="s">
        <v>285</v>
      </c>
      <c r="C22" s="677"/>
      <c r="D22" s="678"/>
      <c r="E22" s="677"/>
      <c r="F22" s="674"/>
      <c r="G22" s="675"/>
    </row>
    <row r="23" spans="1:7" x14ac:dyDescent="0.2">
      <c r="A23" s="676"/>
      <c r="B23" s="677"/>
      <c r="C23" s="677"/>
      <c r="D23" s="678"/>
      <c r="E23" s="677"/>
      <c r="F23" s="674"/>
      <c r="G23" s="675"/>
    </row>
    <row r="24" spans="1:7" x14ac:dyDescent="0.2">
      <c r="A24" s="676"/>
      <c r="B24" s="677"/>
      <c r="C24" s="677"/>
      <c r="D24" s="678"/>
      <c r="E24" s="681"/>
      <c r="F24" s="674"/>
      <c r="G24" s="675"/>
    </row>
    <row r="25" spans="1:7" x14ac:dyDescent="0.2">
      <c r="A25" s="676"/>
      <c r="B25" s="677"/>
      <c r="C25" s="677"/>
      <c r="D25" s="678"/>
      <c r="E25" s="681"/>
      <c r="F25" s="674"/>
      <c r="G25" s="675"/>
    </row>
    <row r="26" spans="1:7" x14ac:dyDescent="0.2">
      <c r="A26" s="682" t="s">
        <v>7</v>
      </c>
      <c r="B26" s="683" t="s">
        <v>286</v>
      </c>
      <c r="C26" s="684"/>
      <c r="D26" s="658"/>
      <c r="E26" s="685"/>
      <c r="F26" s="686"/>
      <c r="G26" s="687"/>
    </row>
    <row r="27" spans="1:7" ht="90.75" customHeight="1" x14ac:dyDescent="0.2">
      <c r="A27" s="688"/>
      <c r="B27" s="689" t="s">
        <v>287</v>
      </c>
      <c r="C27" s="684"/>
      <c r="D27" s="665"/>
      <c r="E27" s="690"/>
      <c r="F27" s="691"/>
      <c r="G27" s="687"/>
    </row>
    <row r="28" spans="1:7" ht="13.5" customHeight="1" x14ac:dyDescent="0.2">
      <c r="A28" s="688"/>
      <c r="B28" s="692" t="s">
        <v>9</v>
      </c>
      <c r="C28" s="684" t="s">
        <v>288</v>
      </c>
      <c r="D28" s="693">
        <v>900</v>
      </c>
      <c r="E28" s="690"/>
      <c r="F28" s="694"/>
      <c r="G28" s="687"/>
    </row>
    <row r="29" spans="1:7" ht="13.5" customHeight="1" x14ac:dyDescent="0.2">
      <c r="A29" s="688"/>
      <c r="B29" s="692"/>
      <c r="C29" s="684"/>
      <c r="D29" s="665"/>
      <c r="E29" s="690"/>
      <c r="F29" s="694"/>
      <c r="G29" s="687"/>
    </row>
    <row r="30" spans="1:7" x14ac:dyDescent="0.2">
      <c r="A30" s="682" t="s">
        <v>17</v>
      </c>
      <c r="B30" s="683" t="s">
        <v>289</v>
      </c>
      <c r="C30" s="684"/>
      <c r="D30" s="658"/>
      <c r="E30" s="685"/>
      <c r="F30" s="695"/>
      <c r="G30" s="687"/>
    </row>
    <row r="31" spans="1:7" ht="231" customHeight="1" x14ac:dyDescent="0.2">
      <c r="A31" s="688"/>
      <c r="B31" s="689" t="s">
        <v>290</v>
      </c>
      <c r="C31" s="684"/>
      <c r="D31" s="665"/>
      <c r="E31" s="690"/>
      <c r="F31" s="696"/>
      <c r="G31" s="687"/>
    </row>
    <row r="32" spans="1:7" ht="161.25" customHeight="1" x14ac:dyDescent="0.2">
      <c r="A32" s="688"/>
      <c r="B32" s="689" t="s">
        <v>291</v>
      </c>
      <c r="C32" s="684"/>
      <c r="D32" s="665"/>
      <c r="E32" s="690"/>
      <c r="F32" s="696"/>
      <c r="G32" s="687"/>
    </row>
    <row r="33" spans="1:8" x14ac:dyDescent="0.2">
      <c r="A33" s="682" t="s">
        <v>292</v>
      </c>
      <c r="B33" s="692" t="s">
        <v>293</v>
      </c>
      <c r="C33" s="693" t="s">
        <v>11</v>
      </c>
      <c r="D33" s="665">
        <v>1</v>
      </c>
      <c r="E33" s="690"/>
      <c r="F33" s="696"/>
      <c r="G33" s="687"/>
    </row>
    <row r="34" spans="1:8" x14ac:dyDescent="0.2">
      <c r="A34" s="682" t="s">
        <v>294</v>
      </c>
      <c r="B34" s="692" t="s">
        <v>295</v>
      </c>
      <c r="C34" s="697" t="s">
        <v>11</v>
      </c>
      <c r="D34" s="698">
        <v>1</v>
      </c>
      <c r="E34" s="699"/>
      <c r="F34" s="700"/>
      <c r="G34" s="687"/>
    </row>
    <row r="35" spans="1:8" x14ac:dyDescent="0.2">
      <c r="A35" s="682"/>
      <c r="B35" s="692"/>
      <c r="C35" s="693"/>
      <c r="D35" s="665"/>
      <c r="E35" s="690"/>
      <c r="F35" s="694"/>
      <c r="G35" s="687"/>
    </row>
    <row r="36" spans="1:8" ht="15" x14ac:dyDescent="0.25">
      <c r="A36" s="405"/>
      <c r="B36" s="692"/>
      <c r="C36" s="693"/>
      <c r="D36" s="665"/>
      <c r="E36" s="690"/>
      <c r="F36" s="696"/>
      <c r="G36" s="687"/>
    </row>
    <row r="37" spans="1:8" s="705" customFormat="1" ht="16.5" customHeight="1" x14ac:dyDescent="0.2">
      <c r="A37" s="701" t="s">
        <v>18</v>
      </c>
      <c r="B37" s="702" t="s">
        <v>296</v>
      </c>
      <c r="C37" s="693"/>
      <c r="D37" s="665"/>
      <c r="E37" s="690"/>
      <c r="F37" s="696"/>
      <c r="G37" s="703"/>
      <c r="H37" s="704"/>
    </row>
    <row r="38" spans="1:8" s="705" customFormat="1" ht="324" x14ac:dyDescent="0.25">
      <c r="A38" s="688"/>
      <c r="B38" s="676" t="s">
        <v>297</v>
      </c>
      <c r="C38" s="657"/>
      <c r="D38" s="665"/>
      <c r="E38" s="690"/>
      <c r="F38" s="696"/>
      <c r="G38" s="706"/>
      <c r="H38" s="707"/>
    </row>
    <row r="39" spans="1:8" s="705" customFormat="1" ht="135.75" customHeight="1" x14ac:dyDescent="0.25">
      <c r="A39" s="688"/>
      <c r="B39" s="676" t="s">
        <v>298</v>
      </c>
      <c r="C39" s="657"/>
      <c r="D39" s="665"/>
      <c r="E39" s="690"/>
      <c r="F39" s="696"/>
      <c r="G39" s="706"/>
      <c r="H39" s="707"/>
    </row>
    <row r="40" spans="1:8" s="705" customFormat="1" ht="132" x14ac:dyDescent="0.25">
      <c r="A40" s="688"/>
      <c r="B40" s="676" t="s">
        <v>299</v>
      </c>
      <c r="C40" s="657"/>
      <c r="D40" s="665"/>
      <c r="E40" s="690"/>
      <c r="F40" s="696"/>
      <c r="G40" s="706"/>
      <c r="H40" s="707"/>
    </row>
    <row r="41" spans="1:8" x14ac:dyDescent="0.2">
      <c r="A41" s="688"/>
      <c r="B41" s="692" t="s">
        <v>300</v>
      </c>
      <c r="C41" s="684" t="s">
        <v>288</v>
      </c>
      <c r="D41" s="708">
        <f>170*1.1</f>
        <v>187.00000000000003</v>
      </c>
      <c r="E41" s="690"/>
      <c r="F41" s="696"/>
      <c r="G41" s="687"/>
    </row>
    <row r="42" spans="1:8" x14ac:dyDescent="0.2">
      <c r="A42" s="688"/>
      <c r="B42" s="692" t="s">
        <v>301</v>
      </c>
      <c r="C42" s="684" t="s">
        <v>288</v>
      </c>
      <c r="D42" s="708">
        <f>47*1.1</f>
        <v>51.7</v>
      </c>
      <c r="E42" s="690"/>
      <c r="F42" s="696"/>
      <c r="G42" s="687"/>
    </row>
    <row r="43" spans="1:8" ht="60" x14ac:dyDescent="0.2">
      <c r="A43" s="688"/>
      <c r="B43" s="709" t="s">
        <v>302</v>
      </c>
      <c r="C43" s="684" t="s">
        <v>288</v>
      </c>
      <c r="D43" s="708">
        <f>895*1.1</f>
        <v>984.50000000000011</v>
      </c>
      <c r="E43" s="690"/>
      <c r="F43" s="696"/>
      <c r="G43" s="687"/>
    </row>
    <row r="44" spans="1:8" x14ac:dyDescent="0.2">
      <c r="A44" s="688"/>
      <c r="B44" s="692" t="s">
        <v>303</v>
      </c>
      <c r="C44" s="684" t="s">
        <v>288</v>
      </c>
      <c r="D44" s="708">
        <f>935*1.1</f>
        <v>1028.5</v>
      </c>
      <c r="E44" s="690"/>
      <c r="F44" s="696"/>
      <c r="G44" s="687"/>
    </row>
    <row r="45" spans="1:8" x14ac:dyDescent="0.2">
      <c r="A45" s="688"/>
      <c r="B45" s="692" t="s">
        <v>304</v>
      </c>
      <c r="C45" s="684" t="s">
        <v>288</v>
      </c>
      <c r="D45" s="708">
        <f>246*1.1</f>
        <v>270.60000000000002</v>
      </c>
      <c r="E45" s="690"/>
      <c r="F45" s="696"/>
      <c r="G45" s="687"/>
    </row>
    <row r="46" spans="1:8" x14ac:dyDescent="0.2">
      <c r="A46" s="688"/>
      <c r="B46" s="692" t="s">
        <v>305</v>
      </c>
      <c r="C46" s="684" t="s">
        <v>288</v>
      </c>
      <c r="D46" s="710">
        <f>118*1.1</f>
        <v>129.80000000000001</v>
      </c>
      <c r="E46" s="690"/>
      <c r="F46" s="696"/>
      <c r="G46" s="687"/>
    </row>
    <row r="47" spans="1:8" x14ac:dyDescent="0.2">
      <c r="A47" s="711"/>
      <c r="B47" s="676"/>
      <c r="C47" s="712"/>
      <c r="D47" s="691">
        <f>SUM(D41:D46)</f>
        <v>2652.1000000000004</v>
      </c>
      <c r="E47" s="713" t="s">
        <v>9</v>
      </c>
      <c r="F47" s="714"/>
      <c r="G47" s="494"/>
    </row>
    <row r="48" spans="1:8" s="722" customFormat="1" ht="12" x14ac:dyDescent="0.2">
      <c r="A48" s="715"/>
      <c r="B48" s="716"/>
      <c r="C48" s="717"/>
      <c r="D48" s="718"/>
      <c r="E48" s="719"/>
      <c r="F48" s="720"/>
      <c r="G48" s="721"/>
    </row>
    <row r="49" spans="1:9" s="705" customFormat="1" ht="15" x14ac:dyDescent="0.25">
      <c r="A49" s="711"/>
      <c r="B49" s="676"/>
      <c r="C49" s="723"/>
      <c r="D49" s="724"/>
      <c r="E49" s="725"/>
      <c r="F49" s="726"/>
      <c r="G49" s="727"/>
      <c r="H49" s="727"/>
      <c r="I49" s="727"/>
    </row>
    <row r="50" spans="1:9" s="705" customFormat="1" ht="15" x14ac:dyDescent="0.25">
      <c r="A50" s="728" t="s">
        <v>19</v>
      </c>
      <c r="B50" s="599" t="s">
        <v>306</v>
      </c>
      <c r="C50" s="684"/>
      <c r="D50" s="665"/>
      <c r="E50" s="690"/>
      <c r="F50" s="691"/>
      <c r="G50" s="727"/>
      <c r="H50" s="727"/>
      <c r="I50" s="727"/>
    </row>
    <row r="51" spans="1:9" s="705" customFormat="1" ht="204" x14ac:dyDescent="0.25">
      <c r="A51" s="688"/>
      <c r="B51" s="689" t="s">
        <v>307</v>
      </c>
      <c r="C51" s="684"/>
      <c r="D51" s="665"/>
      <c r="E51" s="690"/>
      <c r="F51" s="691"/>
      <c r="G51" s="727"/>
      <c r="H51" s="727"/>
      <c r="I51" s="727"/>
    </row>
    <row r="52" spans="1:9" s="705" customFormat="1" ht="15.75" thickBot="1" x14ac:dyDescent="0.3">
      <c r="A52" s="688"/>
      <c r="B52" s="692"/>
      <c r="C52" s="684" t="s">
        <v>288</v>
      </c>
      <c r="D52" s="691">
        <f>2982*1.1</f>
        <v>3280.2000000000003</v>
      </c>
      <c r="E52" s="690"/>
      <c r="F52" s="729"/>
      <c r="G52" s="727"/>
      <c r="H52" s="730"/>
      <c r="I52" s="727"/>
    </row>
    <row r="53" spans="1:9" ht="15.75" thickTop="1" thickBot="1" x14ac:dyDescent="0.25">
      <c r="A53" s="731"/>
      <c r="B53" s="732"/>
      <c r="C53" s="733"/>
      <c r="D53" s="734"/>
      <c r="E53" s="735"/>
      <c r="F53" s="736"/>
      <c r="G53" s="737"/>
    </row>
    <row r="54" spans="1:9" ht="15.75" thickBot="1" x14ac:dyDescent="0.3">
      <c r="A54" s="738" t="s">
        <v>202</v>
      </c>
      <c r="B54" s="739" t="s">
        <v>308</v>
      </c>
      <c r="C54" s="740"/>
      <c r="D54" s="741"/>
      <c r="E54" s="742" t="s">
        <v>55</v>
      </c>
      <c r="F54" s="743"/>
      <c r="G54" s="446"/>
    </row>
    <row r="55" spans="1:9" ht="15" x14ac:dyDescent="0.25">
      <c r="A55" s="405"/>
      <c r="B55" s="635"/>
      <c r="C55" s="657"/>
      <c r="D55" s="658"/>
      <c r="E55" s="635"/>
      <c r="F55" s="659"/>
    </row>
    <row r="60" spans="1:9" x14ac:dyDescent="0.2">
      <c r="B60" s="494"/>
      <c r="C60" s="494"/>
      <c r="D60" s="494"/>
      <c r="E60" s="494"/>
      <c r="F60" s="494"/>
      <c r="G60" s="494"/>
      <c r="H60" s="744"/>
    </row>
    <row r="63" spans="1:9" x14ac:dyDescent="0.2">
      <c r="B63" s="560"/>
    </row>
    <row r="69" spans="2:2" x14ac:dyDescent="0.2">
      <c r="B69" s="560"/>
    </row>
    <row r="72" spans="2:2" x14ac:dyDescent="0.2">
      <c r="B72" s="747"/>
    </row>
    <row r="86" spans="2:8" x14ac:dyDescent="0.2">
      <c r="B86" s="601"/>
      <c r="C86" s="494"/>
      <c r="D86" s="494"/>
      <c r="E86" s="494"/>
      <c r="F86" s="494"/>
      <c r="G86" s="494"/>
      <c r="H86" s="748"/>
    </row>
    <row r="104" spans="2:8" x14ac:dyDescent="0.2">
      <c r="B104" s="559"/>
    </row>
    <row r="105" spans="2:8" x14ac:dyDescent="0.2">
      <c r="B105" s="560"/>
      <c r="C105" s="494"/>
      <c r="D105" s="494"/>
      <c r="E105" s="494"/>
      <c r="F105" s="494"/>
      <c r="G105" s="494"/>
      <c r="H105" s="494"/>
    </row>
  </sheetData>
  <mergeCells count="7">
    <mergeCell ref="A20:E20"/>
    <mergeCell ref="A2:F2"/>
    <mergeCell ref="A3:F3"/>
    <mergeCell ref="B10:F10"/>
    <mergeCell ref="A14:E14"/>
    <mergeCell ref="A16:E16"/>
    <mergeCell ref="A18:E18"/>
  </mergeCells>
  <pageMargins left="0.70866141732283472" right="0.19685039370078741" top="0.6692913385826772" bottom="0.74803149606299213" header="0.31496062992125984" footer="0.31496062992125984"/>
  <pageSetup paperSize="9" scale="84"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3" manualBreakCount="3">
    <brk id="24" max="5" man="1"/>
    <brk id="35" max="5" man="1"/>
    <brk id="42"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162"/>
  <sheetViews>
    <sheetView view="pageBreakPreview" topLeftCell="A121" zoomScaleNormal="100" zoomScaleSheetLayoutView="100" zoomScalePageLayoutView="130" workbookViewId="0">
      <selection activeCell="B75" sqref="B75"/>
    </sheetView>
  </sheetViews>
  <sheetFormatPr defaultRowHeight="14.25" x14ac:dyDescent="0.2"/>
  <cols>
    <col min="1" max="1" width="5.7109375" style="494" customWidth="1"/>
    <col min="2" max="2" width="40.7109375" style="705" customWidth="1"/>
    <col min="3" max="3" width="7.7109375" style="745" customWidth="1"/>
    <col min="4" max="4" width="10.7109375" style="746" customWidth="1"/>
    <col min="5" max="5" width="10.7109375" style="705" customWidth="1"/>
    <col min="6" max="6" width="10.7109375" style="706" customWidth="1"/>
    <col min="7" max="7" width="10.7109375" style="649" customWidth="1"/>
    <col min="8" max="10" width="9.140625" style="494" customWidth="1"/>
    <col min="11" max="16384" width="9.140625" style="494"/>
  </cols>
  <sheetData>
    <row r="1" spans="1:7" ht="15" x14ac:dyDescent="0.25">
      <c r="A1" s="405"/>
      <c r="B1" s="635"/>
      <c r="C1" s="657"/>
      <c r="D1" s="658"/>
      <c r="E1" s="635"/>
      <c r="F1" s="659"/>
      <c r="G1" s="749"/>
    </row>
    <row r="2" spans="1:7" x14ac:dyDescent="0.2">
      <c r="A2" s="1239" t="s">
        <v>270</v>
      </c>
      <c r="B2" s="1240"/>
      <c r="C2" s="1240"/>
      <c r="D2" s="1240"/>
      <c r="E2" s="1240"/>
      <c r="F2" s="1241"/>
      <c r="G2" s="750"/>
    </row>
    <row r="3" spans="1:7" x14ac:dyDescent="0.2">
      <c r="A3" s="1242" t="s">
        <v>309</v>
      </c>
      <c r="B3" s="1242"/>
      <c r="C3" s="1242"/>
      <c r="D3" s="1242"/>
      <c r="E3" s="1242"/>
      <c r="F3" s="1242"/>
    </row>
    <row r="4" spans="1:7" x14ac:dyDescent="0.2">
      <c r="A4" s="650" t="s">
        <v>272</v>
      </c>
      <c r="B4" s="650" t="s">
        <v>273</v>
      </c>
      <c r="C4" s="650" t="s">
        <v>274</v>
      </c>
      <c r="D4" s="651" t="s">
        <v>275</v>
      </c>
      <c r="E4" s="650" t="s">
        <v>276</v>
      </c>
      <c r="F4" s="650" t="s">
        <v>277</v>
      </c>
      <c r="G4" s="653"/>
    </row>
    <row r="5" spans="1:7" x14ac:dyDescent="0.2">
      <c r="A5" s="653"/>
      <c r="B5" s="653"/>
      <c r="C5" s="653"/>
      <c r="D5" s="654"/>
      <c r="E5" s="653"/>
      <c r="F5" s="653"/>
      <c r="G5" s="653"/>
    </row>
    <row r="6" spans="1:7" x14ac:dyDescent="0.2">
      <c r="A6" s="653"/>
      <c r="B6" s="653"/>
      <c r="C6" s="653"/>
      <c r="D6" s="654"/>
      <c r="E6" s="653"/>
      <c r="F6" s="653"/>
      <c r="G6" s="653"/>
    </row>
    <row r="7" spans="1:7" ht="15.75" thickBot="1" x14ac:dyDescent="0.3">
      <c r="A7" s="660" t="s">
        <v>204</v>
      </c>
      <c r="B7" s="1243" t="s">
        <v>310</v>
      </c>
      <c r="C7" s="1243"/>
      <c r="D7" s="1243"/>
      <c r="E7" s="1243"/>
      <c r="F7" s="1243"/>
      <c r="G7" s="751"/>
    </row>
    <row r="8" spans="1:7" x14ac:dyDescent="0.2">
      <c r="A8" s="662"/>
      <c r="B8" s="663"/>
      <c r="C8" s="664"/>
      <c r="D8" s="665"/>
      <c r="E8" s="666"/>
      <c r="F8" s="667"/>
      <c r="G8" s="667"/>
    </row>
    <row r="9" spans="1:7" x14ac:dyDescent="0.2">
      <c r="A9" s="669" t="s">
        <v>279</v>
      </c>
      <c r="B9" s="670"/>
      <c r="C9" s="671"/>
      <c r="D9" s="672"/>
      <c r="E9" s="673"/>
      <c r="F9" s="674"/>
      <c r="G9" s="674"/>
    </row>
    <row r="10" spans="1:7" x14ac:dyDescent="0.2">
      <c r="A10" s="669"/>
      <c r="B10" s="670"/>
      <c r="C10" s="671"/>
      <c r="D10" s="672"/>
      <c r="E10" s="673"/>
      <c r="F10" s="674"/>
      <c r="G10" s="674"/>
    </row>
    <row r="11" spans="1:7" ht="49.5" customHeight="1" x14ac:dyDescent="0.2">
      <c r="A11" s="1237" t="s">
        <v>311</v>
      </c>
      <c r="B11" s="1238"/>
      <c r="C11" s="1238"/>
      <c r="D11" s="1238"/>
      <c r="E11" s="1238"/>
      <c r="F11" s="674"/>
      <c r="G11" s="674"/>
    </row>
    <row r="12" spans="1:7" x14ac:dyDescent="0.2">
      <c r="A12" s="676"/>
      <c r="B12" s="677"/>
      <c r="C12" s="677"/>
      <c r="D12" s="678"/>
      <c r="E12" s="677"/>
      <c r="F12" s="674"/>
      <c r="G12" s="674"/>
    </row>
    <row r="13" spans="1:7" ht="37.5" customHeight="1" x14ac:dyDescent="0.2">
      <c r="A13" s="1237" t="s">
        <v>312</v>
      </c>
      <c r="B13" s="1209"/>
      <c r="C13" s="1209"/>
      <c r="D13" s="1209"/>
      <c r="E13" s="1209"/>
      <c r="F13" s="674"/>
      <c r="G13" s="674"/>
    </row>
    <row r="14" spans="1:7" ht="15" x14ac:dyDescent="0.2">
      <c r="A14" s="676"/>
      <c r="B14" s="487"/>
      <c r="C14" s="487"/>
      <c r="D14" s="679"/>
      <c r="E14" s="487"/>
      <c r="F14" s="674"/>
      <c r="G14" s="674"/>
    </row>
    <row r="15" spans="1:7" ht="49.5" customHeight="1" x14ac:dyDescent="0.2">
      <c r="A15" s="1237" t="s">
        <v>313</v>
      </c>
      <c r="B15" s="1209"/>
      <c r="C15" s="1209"/>
      <c r="D15" s="1209"/>
      <c r="E15" s="1209"/>
      <c r="F15" s="674"/>
      <c r="G15" s="674"/>
    </row>
    <row r="16" spans="1:7" ht="15" x14ac:dyDescent="0.2">
      <c r="A16" s="676"/>
      <c r="B16" s="487"/>
      <c r="C16" s="487"/>
      <c r="D16" s="679"/>
      <c r="E16" s="487"/>
      <c r="F16" s="674"/>
      <c r="G16" s="674"/>
    </row>
    <row r="17" spans="1:9" ht="63" customHeight="1" x14ac:dyDescent="0.2">
      <c r="A17" s="1237" t="s">
        <v>314</v>
      </c>
      <c r="B17" s="1209"/>
      <c r="C17" s="1209"/>
      <c r="D17" s="1209"/>
      <c r="E17" s="1209"/>
      <c r="F17" s="674"/>
      <c r="G17" s="674"/>
    </row>
    <row r="18" spans="1:9" ht="15" x14ac:dyDescent="0.2">
      <c r="A18" s="676"/>
      <c r="B18" s="487"/>
      <c r="C18" s="487"/>
      <c r="D18" s="679"/>
      <c r="E18" s="487"/>
      <c r="F18" s="674"/>
      <c r="G18" s="674"/>
    </row>
    <row r="19" spans="1:9" ht="24" customHeight="1" x14ac:dyDescent="0.2">
      <c r="A19" s="1237" t="s">
        <v>315</v>
      </c>
      <c r="B19" s="1216"/>
      <c r="C19" s="1216"/>
      <c r="D19" s="1216"/>
      <c r="E19" s="1216"/>
      <c r="F19" s="674"/>
      <c r="G19" s="674"/>
    </row>
    <row r="20" spans="1:9" ht="15" x14ac:dyDescent="0.2">
      <c r="A20" s="676"/>
      <c r="B20" s="487"/>
      <c r="C20" s="487"/>
      <c r="D20" s="679"/>
      <c r="E20" s="487"/>
      <c r="F20" s="674"/>
      <c r="G20" s="674"/>
    </row>
    <row r="21" spans="1:9" ht="111.75" customHeight="1" x14ac:dyDescent="0.2">
      <c r="A21" s="1237" t="s">
        <v>316</v>
      </c>
      <c r="B21" s="1237"/>
      <c r="C21" s="1237"/>
      <c r="D21" s="1237"/>
      <c r="E21" s="1237"/>
      <c r="F21" s="674"/>
      <c r="G21" s="674"/>
    </row>
    <row r="22" spans="1:9" ht="15" x14ac:dyDescent="0.2">
      <c r="A22" s="676"/>
      <c r="B22" s="487"/>
      <c r="C22" s="487"/>
      <c r="D22" s="679"/>
      <c r="E22" s="487"/>
      <c r="F22" s="674"/>
      <c r="G22" s="674"/>
    </row>
    <row r="23" spans="1:9" ht="401.25" customHeight="1" x14ac:dyDescent="0.2">
      <c r="A23" s="1237" t="s">
        <v>317</v>
      </c>
      <c r="B23" s="1209"/>
      <c r="C23" s="1209"/>
      <c r="D23" s="1209"/>
      <c r="E23" s="1209"/>
      <c r="F23" s="674"/>
      <c r="G23" s="674"/>
    </row>
    <row r="24" spans="1:9" ht="15" x14ac:dyDescent="0.2">
      <c r="A24" s="676"/>
      <c r="B24" s="752"/>
      <c r="C24" s="487"/>
      <c r="D24" s="679"/>
      <c r="E24" s="487"/>
      <c r="F24" s="674"/>
      <c r="G24" s="674"/>
    </row>
    <row r="25" spans="1:9" ht="114.75" customHeight="1" x14ac:dyDescent="0.2">
      <c r="A25" s="1237" t="s">
        <v>318</v>
      </c>
      <c r="B25" s="1237"/>
      <c r="C25" s="1237"/>
      <c r="D25" s="1237"/>
      <c r="E25" s="1237"/>
      <c r="F25" s="674"/>
      <c r="G25" s="674"/>
    </row>
    <row r="26" spans="1:9" ht="15" x14ac:dyDescent="0.2">
      <c r="A26" s="676"/>
      <c r="B26" s="487"/>
      <c r="C26" s="487"/>
      <c r="D26" s="679"/>
      <c r="E26" s="487"/>
      <c r="F26" s="674"/>
      <c r="G26" s="674"/>
    </row>
    <row r="27" spans="1:9" ht="38.25" customHeight="1" x14ac:dyDescent="0.2">
      <c r="A27" s="1237" t="s">
        <v>319</v>
      </c>
      <c r="B27" s="1209"/>
      <c r="C27" s="1209"/>
      <c r="D27" s="1209"/>
      <c r="E27" s="1209"/>
      <c r="F27" s="674"/>
      <c r="G27" s="674"/>
    </row>
    <row r="28" spans="1:9" ht="15" x14ac:dyDescent="0.2">
      <c r="A28" s="676"/>
      <c r="B28" s="487"/>
      <c r="C28" s="487"/>
      <c r="D28" s="487"/>
      <c r="E28" s="487"/>
      <c r="F28" s="674"/>
      <c r="G28" s="674"/>
    </row>
    <row r="29" spans="1:9" x14ac:dyDescent="0.2">
      <c r="A29" s="669"/>
      <c r="B29" s="670"/>
      <c r="C29" s="671"/>
      <c r="D29" s="665"/>
      <c r="E29" s="753"/>
      <c r="F29" s="754"/>
      <c r="G29" s="754"/>
    </row>
    <row r="30" spans="1:9" x14ac:dyDescent="0.2">
      <c r="A30" s="676" t="s">
        <v>7</v>
      </c>
      <c r="B30" s="683" t="s">
        <v>320</v>
      </c>
      <c r="C30" s="684"/>
      <c r="D30" s="658"/>
      <c r="E30" s="685"/>
      <c r="F30" s="686"/>
      <c r="G30" s="686"/>
    </row>
    <row r="31" spans="1:9" ht="336" x14ac:dyDescent="0.2">
      <c r="A31" s="688"/>
      <c r="B31" s="689" t="s">
        <v>321</v>
      </c>
      <c r="C31" s="684"/>
      <c r="D31" s="658"/>
      <c r="E31" s="685"/>
      <c r="F31" s="686"/>
      <c r="G31" s="686"/>
    </row>
    <row r="32" spans="1:9" ht="13.5" customHeight="1" x14ac:dyDescent="0.2">
      <c r="A32" s="688"/>
      <c r="B32" s="692"/>
      <c r="C32" s="684" t="s">
        <v>11</v>
      </c>
      <c r="D32" s="665">
        <v>1</v>
      </c>
      <c r="E32" s="690"/>
      <c r="F32" s="694"/>
      <c r="G32" s="494"/>
      <c r="I32" s="690"/>
    </row>
    <row r="33" spans="1:9" x14ac:dyDescent="0.2">
      <c r="A33" s="669"/>
      <c r="B33" s="670"/>
      <c r="C33" s="671"/>
      <c r="D33" s="665"/>
      <c r="E33" s="753"/>
      <c r="F33" s="754"/>
      <c r="G33" s="754"/>
    </row>
    <row r="34" spans="1:9" x14ac:dyDescent="0.2">
      <c r="A34" s="676" t="s">
        <v>17</v>
      </c>
      <c r="B34" s="683" t="s">
        <v>322</v>
      </c>
      <c r="C34" s="684"/>
      <c r="D34" s="658"/>
      <c r="E34" s="685"/>
      <c r="F34" s="686"/>
      <c r="G34" s="686"/>
    </row>
    <row r="35" spans="1:9" ht="156" x14ac:dyDescent="0.2">
      <c r="A35" s="688"/>
      <c r="B35" s="689" t="s">
        <v>323</v>
      </c>
      <c r="C35" s="684"/>
      <c r="D35" s="658"/>
      <c r="E35" s="685"/>
      <c r="F35" s="686"/>
      <c r="G35" s="686"/>
    </row>
    <row r="36" spans="1:9" ht="13.5" customHeight="1" x14ac:dyDescent="0.2">
      <c r="A36" s="688"/>
      <c r="B36" s="692"/>
      <c r="C36" s="684" t="s">
        <v>6</v>
      </c>
      <c r="D36" s="665">
        <v>72</v>
      </c>
      <c r="E36" s="690"/>
      <c r="F36" s="694"/>
      <c r="G36" s="494"/>
      <c r="I36" s="690"/>
    </row>
    <row r="37" spans="1:9" ht="13.5" customHeight="1" x14ac:dyDescent="0.2">
      <c r="A37" s="688"/>
      <c r="B37" s="692"/>
      <c r="C37" s="684"/>
      <c r="D37" s="665"/>
      <c r="E37" s="690"/>
      <c r="F37" s="694"/>
      <c r="G37" s="494"/>
      <c r="I37" s="690"/>
    </row>
    <row r="38" spans="1:9" x14ac:dyDescent="0.2">
      <c r="A38" s="601" t="s">
        <v>18</v>
      </c>
      <c r="B38" s="683" t="s">
        <v>324</v>
      </c>
      <c r="C38" s="684"/>
      <c r="D38" s="658"/>
      <c r="E38" s="685"/>
      <c r="F38" s="695"/>
      <c r="G38" s="686"/>
    </row>
    <row r="39" spans="1:9" ht="120" x14ac:dyDescent="0.2">
      <c r="A39" s="688"/>
      <c r="B39" s="689" t="s">
        <v>325</v>
      </c>
      <c r="C39" s="684"/>
      <c r="D39" s="665"/>
      <c r="E39" s="690"/>
      <c r="F39" s="696"/>
      <c r="G39" s="691"/>
    </row>
    <row r="40" spans="1:9" ht="13.5" customHeight="1" x14ac:dyDescent="0.2">
      <c r="A40" s="688"/>
      <c r="B40" s="755"/>
      <c r="C40" s="684" t="s">
        <v>11</v>
      </c>
      <c r="D40" s="665">
        <v>1</v>
      </c>
      <c r="E40" s="690"/>
      <c r="F40" s="694"/>
      <c r="G40" s="494"/>
      <c r="I40" s="690"/>
    </row>
    <row r="41" spans="1:9" ht="13.5" customHeight="1" x14ac:dyDescent="0.2">
      <c r="A41" s="688"/>
      <c r="B41" s="692"/>
      <c r="C41" s="684"/>
      <c r="D41" s="665"/>
      <c r="E41" s="690"/>
      <c r="F41" s="694"/>
      <c r="G41" s="494"/>
      <c r="I41" s="690"/>
    </row>
    <row r="42" spans="1:9" x14ac:dyDescent="0.2">
      <c r="A42" s="601" t="s">
        <v>19</v>
      </c>
      <c r="B42" s="683" t="s">
        <v>326</v>
      </c>
      <c r="C42" s="684"/>
      <c r="D42" s="658"/>
      <c r="E42" s="685"/>
      <c r="F42" s="695"/>
      <c r="G42" s="686"/>
    </row>
    <row r="43" spans="1:9" ht="166.5" customHeight="1" x14ac:dyDescent="0.2">
      <c r="A43" s="688"/>
      <c r="B43" s="689" t="s">
        <v>327</v>
      </c>
      <c r="C43" s="684"/>
      <c r="D43" s="665"/>
      <c r="E43" s="690"/>
      <c r="F43" s="696"/>
      <c r="G43" s="691"/>
    </row>
    <row r="44" spans="1:9" ht="13.5" customHeight="1" x14ac:dyDescent="0.2">
      <c r="A44" s="688"/>
      <c r="B44" s="755" t="s">
        <v>328</v>
      </c>
      <c r="C44" s="684" t="s">
        <v>11</v>
      </c>
      <c r="D44" s="665">
        <v>1</v>
      </c>
      <c r="E44" s="690"/>
      <c r="F44" s="694"/>
      <c r="G44" s="494"/>
      <c r="H44" s="756"/>
      <c r="I44" s="690"/>
    </row>
    <row r="45" spans="1:9" ht="13.5" customHeight="1" x14ac:dyDescent="0.2">
      <c r="A45" s="688"/>
      <c r="B45" s="692"/>
      <c r="C45" s="684"/>
      <c r="D45" s="665"/>
      <c r="E45" s="690"/>
      <c r="F45" s="694"/>
      <c r="G45" s="494"/>
      <c r="I45" s="690"/>
    </row>
    <row r="46" spans="1:9" x14ac:dyDescent="0.2">
      <c r="A46" s="601" t="s">
        <v>20</v>
      </c>
      <c r="B46" s="683" t="s">
        <v>329</v>
      </c>
      <c r="C46" s="684"/>
      <c r="D46" s="658"/>
      <c r="E46" s="685"/>
      <c r="F46" s="695"/>
      <c r="G46" s="686"/>
    </row>
    <row r="47" spans="1:9" ht="252" x14ac:dyDescent="0.2">
      <c r="A47" s="688"/>
      <c r="B47" s="689" t="s">
        <v>330</v>
      </c>
      <c r="C47" s="684"/>
      <c r="D47" s="665"/>
      <c r="E47" s="690"/>
      <c r="F47" s="696"/>
      <c r="G47" s="691"/>
      <c r="H47" s="757"/>
    </row>
    <row r="48" spans="1:9" ht="13.5" customHeight="1" x14ac:dyDescent="0.2">
      <c r="A48" s="688"/>
      <c r="B48" s="755" t="s">
        <v>331</v>
      </c>
      <c r="C48" s="684" t="s">
        <v>11</v>
      </c>
      <c r="D48" s="665">
        <v>1</v>
      </c>
      <c r="E48" s="690"/>
      <c r="F48" s="694"/>
      <c r="G48" s="494"/>
      <c r="H48" s="758"/>
      <c r="I48" s="690"/>
    </row>
    <row r="49" spans="1:9" ht="13.5" customHeight="1" x14ac:dyDescent="0.2">
      <c r="A49" s="688"/>
      <c r="B49" s="692"/>
      <c r="C49" s="684"/>
      <c r="D49" s="665"/>
      <c r="E49" s="690"/>
      <c r="F49" s="694"/>
      <c r="G49" s="494"/>
      <c r="I49" s="690"/>
    </row>
    <row r="50" spans="1:9" x14ac:dyDescent="0.2">
      <c r="A50" s="601" t="s">
        <v>21</v>
      </c>
      <c r="B50" s="683" t="s">
        <v>332</v>
      </c>
      <c r="C50" s="684"/>
      <c r="D50" s="658"/>
      <c r="E50" s="685"/>
      <c r="F50" s="695"/>
      <c r="G50" s="686"/>
    </row>
    <row r="51" spans="1:9" ht="156" x14ac:dyDescent="0.2">
      <c r="A51" s="688"/>
      <c r="B51" s="689" t="s">
        <v>333</v>
      </c>
      <c r="C51" s="684"/>
      <c r="D51" s="665"/>
      <c r="E51" s="690"/>
      <c r="F51" s="696"/>
      <c r="G51" s="691"/>
      <c r="H51" s="757"/>
    </row>
    <row r="52" spans="1:9" ht="13.5" customHeight="1" x14ac:dyDescent="0.2">
      <c r="A52" s="688"/>
      <c r="B52" s="755"/>
      <c r="C52" s="684" t="s">
        <v>11</v>
      </c>
      <c r="D52" s="665">
        <v>1</v>
      </c>
      <c r="E52" s="690"/>
      <c r="F52" s="694"/>
      <c r="G52" s="494"/>
      <c r="H52" s="757"/>
      <c r="I52" s="690"/>
    </row>
    <row r="53" spans="1:9" ht="13.5" customHeight="1" x14ac:dyDescent="0.2">
      <c r="A53" s="688"/>
      <c r="B53" s="692"/>
      <c r="C53" s="684"/>
      <c r="D53" s="665"/>
      <c r="E53" s="690"/>
      <c r="F53" s="694"/>
      <c r="G53" s="494"/>
      <c r="I53" s="690"/>
    </row>
    <row r="54" spans="1:9" x14ac:dyDescent="0.2">
      <c r="A54" s="601" t="s">
        <v>22</v>
      </c>
      <c r="B54" s="683" t="s">
        <v>334</v>
      </c>
      <c r="C54" s="684"/>
      <c r="D54" s="658"/>
      <c r="E54" s="685"/>
      <c r="F54" s="695"/>
      <c r="G54" s="686"/>
    </row>
    <row r="55" spans="1:9" ht="144" x14ac:dyDescent="0.2">
      <c r="A55" s="688"/>
      <c r="B55" s="689" t="s">
        <v>335</v>
      </c>
      <c r="C55" s="684"/>
      <c r="D55" s="665"/>
      <c r="E55" s="690"/>
      <c r="F55" s="696"/>
      <c r="G55" s="691"/>
      <c r="H55" s="757"/>
    </row>
    <row r="56" spans="1:9" ht="13.5" customHeight="1" x14ac:dyDescent="0.2">
      <c r="A56" s="688"/>
      <c r="B56" s="755" t="s">
        <v>336</v>
      </c>
      <c r="C56" s="684" t="s">
        <v>11</v>
      </c>
      <c r="D56" s="665">
        <v>4</v>
      </c>
      <c r="E56" s="690"/>
      <c r="F56" s="694"/>
      <c r="G56" s="494"/>
      <c r="H56" s="757"/>
      <c r="I56" s="690"/>
    </row>
    <row r="57" spans="1:9" ht="13.5" customHeight="1" x14ac:dyDescent="0.2">
      <c r="A57" s="688"/>
      <c r="B57" s="692"/>
      <c r="C57" s="684"/>
      <c r="D57" s="665"/>
      <c r="E57" s="690"/>
      <c r="F57" s="696"/>
      <c r="G57" s="691"/>
    </row>
    <row r="58" spans="1:9" x14ac:dyDescent="0.2">
      <c r="A58" s="759" t="s">
        <v>23</v>
      </c>
      <c r="B58" s="683" t="s">
        <v>337</v>
      </c>
      <c r="C58" s="684"/>
      <c r="D58" s="658"/>
      <c r="E58" s="685"/>
      <c r="F58" s="695"/>
      <c r="G58" s="686"/>
      <c r="H58" s="756"/>
    </row>
    <row r="59" spans="1:9" ht="171.75" customHeight="1" x14ac:dyDescent="0.2">
      <c r="A59" s="688"/>
      <c r="B59" s="689" t="s">
        <v>338</v>
      </c>
      <c r="C59" s="684"/>
      <c r="D59" s="665"/>
      <c r="E59" s="690"/>
      <c r="F59" s="696"/>
      <c r="G59" s="760"/>
      <c r="H59" s="756"/>
    </row>
    <row r="60" spans="1:9" ht="24" x14ac:dyDescent="0.2">
      <c r="A60" s="688"/>
      <c r="B60" s="689" t="s">
        <v>339</v>
      </c>
      <c r="C60" s="684"/>
      <c r="D60" s="665"/>
      <c r="E60" s="690"/>
      <c r="F60" s="696"/>
      <c r="G60" s="760"/>
      <c r="H60" s="756"/>
    </row>
    <row r="61" spans="1:9" ht="36" x14ac:dyDescent="0.2">
      <c r="A61" s="676"/>
      <c r="B61" s="684" t="s">
        <v>340</v>
      </c>
      <c r="C61" s="693" t="s">
        <v>288</v>
      </c>
      <c r="D61" s="693">
        <f>30*1.1</f>
        <v>33</v>
      </c>
      <c r="E61" s="690"/>
      <c r="F61" s="696"/>
      <c r="G61" s="760"/>
      <c r="H61" s="648"/>
    </row>
    <row r="62" spans="1:9" x14ac:dyDescent="0.2">
      <c r="A62" s="676"/>
      <c r="B62" s="684" t="s">
        <v>341</v>
      </c>
      <c r="C62" s="684" t="s">
        <v>342</v>
      </c>
      <c r="D62" s="693">
        <f>4.8*1.1</f>
        <v>5.28</v>
      </c>
      <c r="E62" s="690"/>
      <c r="F62" s="696"/>
      <c r="G62" s="760"/>
      <c r="H62" s="648"/>
    </row>
    <row r="63" spans="1:9" x14ac:dyDescent="0.2">
      <c r="A63" s="676"/>
      <c r="B63" s="684" t="s">
        <v>343</v>
      </c>
      <c r="C63" s="684" t="s">
        <v>342</v>
      </c>
      <c r="D63" s="693">
        <f>7.3*1.1</f>
        <v>8.0300000000000011</v>
      </c>
      <c r="E63" s="690"/>
      <c r="F63" s="696"/>
      <c r="G63" s="760"/>
      <c r="H63" s="648"/>
    </row>
    <row r="64" spans="1:9" x14ac:dyDescent="0.2">
      <c r="A64" s="676"/>
      <c r="B64" s="684" t="s">
        <v>344</v>
      </c>
      <c r="C64" s="684" t="s">
        <v>342</v>
      </c>
      <c r="D64" s="693">
        <f>40*1.1</f>
        <v>44</v>
      </c>
      <c r="E64" s="690"/>
      <c r="F64" s="696"/>
      <c r="G64" s="760"/>
      <c r="H64" s="648"/>
    </row>
    <row r="65" spans="1:8" ht="24" x14ac:dyDescent="0.2">
      <c r="A65" s="676"/>
      <c r="B65" s="684" t="s">
        <v>345</v>
      </c>
      <c r="C65" s="684" t="s">
        <v>342</v>
      </c>
      <c r="D65" s="693">
        <f>27*1.1</f>
        <v>29.700000000000003</v>
      </c>
      <c r="E65" s="690"/>
      <c r="F65" s="696"/>
      <c r="G65" s="760"/>
      <c r="H65" s="756"/>
    </row>
    <row r="66" spans="1:8" ht="24" x14ac:dyDescent="0.2">
      <c r="A66" s="676"/>
      <c r="B66" s="684" t="s">
        <v>346</v>
      </c>
      <c r="C66" s="684" t="s">
        <v>6</v>
      </c>
      <c r="D66" s="693">
        <f>72*1.1</f>
        <v>79.2</v>
      </c>
      <c r="E66" s="690"/>
      <c r="F66" s="696"/>
      <c r="G66" s="760"/>
      <c r="H66" s="756"/>
    </row>
    <row r="67" spans="1:8" x14ac:dyDescent="0.2">
      <c r="A67" s="711"/>
      <c r="B67" s="761"/>
      <c r="C67" s="712"/>
      <c r="D67" s="762"/>
      <c r="E67" s="713"/>
      <c r="F67" s="714"/>
      <c r="G67" s="494"/>
      <c r="H67" s="756"/>
    </row>
    <row r="68" spans="1:8" ht="13.5" customHeight="1" x14ac:dyDescent="0.2">
      <c r="A68" s="688"/>
      <c r="B68" s="692"/>
      <c r="C68" s="684"/>
      <c r="D68" s="665"/>
      <c r="E68" s="690"/>
      <c r="F68" s="696"/>
      <c r="G68" s="691"/>
    </row>
    <row r="69" spans="1:8" x14ac:dyDescent="0.2">
      <c r="A69" s="759" t="s">
        <v>24</v>
      </c>
      <c r="B69" s="683" t="s">
        <v>347</v>
      </c>
      <c r="C69" s="684"/>
      <c r="D69" s="658"/>
      <c r="E69" s="685"/>
      <c r="F69" s="695"/>
      <c r="G69" s="686"/>
      <c r="H69" s="756"/>
    </row>
    <row r="70" spans="1:8" ht="156" x14ac:dyDescent="0.2">
      <c r="A70" s="688"/>
      <c r="B70" s="689" t="s">
        <v>348</v>
      </c>
      <c r="C70" s="684"/>
      <c r="D70" s="665"/>
      <c r="E70" s="690"/>
      <c r="F70" s="696"/>
      <c r="G70" s="760"/>
      <c r="H70" s="756"/>
    </row>
    <row r="71" spans="1:8" x14ac:dyDescent="0.2">
      <c r="A71" s="676"/>
      <c r="B71" s="684" t="s">
        <v>349</v>
      </c>
      <c r="C71" s="684" t="s">
        <v>342</v>
      </c>
      <c r="D71" s="693">
        <f>105*1.1</f>
        <v>115.50000000000001</v>
      </c>
      <c r="E71" s="690"/>
      <c r="F71" s="763"/>
      <c r="G71" s="760"/>
      <c r="H71" s="756"/>
    </row>
    <row r="72" spans="1:8" ht="13.5" customHeight="1" x14ac:dyDescent="0.2">
      <c r="A72" s="688"/>
      <c r="B72" s="692"/>
      <c r="C72" s="684"/>
      <c r="D72" s="665"/>
      <c r="E72" s="690"/>
      <c r="F72" s="696"/>
      <c r="G72" s="691"/>
    </row>
    <row r="73" spans="1:8" ht="24" x14ac:dyDescent="0.2">
      <c r="A73" s="759" t="s">
        <v>25</v>
      </c>
      <c r="B73" s="764" t="s">
        <v>350</v>
      </c>
      <c r="C73" s="684"/>
      <c r="D73" s="658"/>
      <c r="E73" s="685"/>
      <c r="F73" s="695"/>
      <c r="G73" s="686"/>
      <c r="H73" s="756"/>
    </row>
    <row r="74" spans="1:8" ht="156" x14ac:dyDescent="0.2">
      <c r="A74" s="688"/>
      <c r="B74" s="689" t="s">
        <v>351</v>
      </c>
      <c r="C74" s="684"/>
      <c r="D74" s="665"/>
      <c r="E74" s="690"/>
      <c r="F74" s="696"/>
      <c r="G74" s="760"/>
      <c r="H74" s="756"/>
    </row>
    <row r="75" spans="1:8" x14ac:dyDescent="0.2">
      <c r="A75" s="676"/>
      <c r="B75" s="684" t="s">
        <v>352</v>
      </c>
      <c r="C75" s="684" t="s">
        <v>342</v>
      </c>
      <c r="D75" s="693">
        <f>130*1.1</f>
        <v>143</v>
      </c>
      <c r="E75" s="690"/>
      <c r="F75" s="763"/>
      <c r="G75" s="760"/>
      <c r="H75" s="756"/>
    </row>
    <row r="76" spans="1:8" x14ac:dyDescent="0.2">
      <c r="A76" s="662"/>
      <c r="B76" s="688"/>
      <c r="C76" s="664"/>
      <c r="D76" s="665"/>
      <c r="E76" s="666"/>
      <c r="F76" s="667"/>
      <c r="G76" s="667"/>
    </row>
    <row r="77" spans="1:8" x14ac:dyDescent="0.2">
      <c r="A77" s="765" t="s">
        <v>26</v>
      </c>
      <c r="B77" s="683" t="s">
        <v>353</v>
      </c>
      <c r="C77" s="684"/>
      <c r="D77" s="658"/>
      <c r="E77" s="685"/>
      <c r="F77" s="686"/>
      <c r="G77" s="686"/>
    </row>
    <row r="78" spans="1:8" ht="84" x14ac:dyDescent="0.2">
      <c r="A78" s="688"/>
      <c r="B78" s="766" t="s">
        <v>354</v>
      </c>
      <c r="C78" s="693"/>
      <c r="D78" s="665"/>
      <c r="E78" s="690"/>
      <c r="F78" s="691"/>
      <c r="G78" s="691"/>
    </row>
    <row r="79" spans="1:8" ht="24" x14ac:dyDescent="0.2">
      <c r="A79" s="688"/>
      <c r="B79" s="723" t="s">
        <v>355</v>
      </c>
      <c r="C79" s="693"/>
      <c r="D79" s="724"/>
      <c r="E79" s="725"/>
      <c r="F79" s="708"/>
      <c r="G79" s="691"/>
    </row>
    <row r="80" spans="1:8" x14ac:dyDescent="0.2">
      <c r="A80" s="688"/>
      <c r="B80" s="723" t="s">
        <v>356</v>
      </c>
      <c r="C80" s="693" t="s">
        <v>6</v>
      </c>
      <c r="D80" s="724">
        <v>17</v>
      </c>
      <c r="E80" s="725"/>
      <c r="F80" s="708"/>
      <c r="G80" s="691"/>
    </row>
    <row r="81" spans="1:8" x14ac:dyDescent="0.2">
      <c r="A81" s="688"/>
      <c r="B81" s="723" t="s">
        <v>357</v>
      </c>
      <c r="C81" s="693" t="s">
        <v>6</v>
      </c>
      <c r="D81" s="724">
        <v>12</v>
      </c>
      <c r="E81" s="725"/>
      <c r="F81" s="708"/>
      <c r="G81" s="691"/>
    </row>
    <row r="82" spans="1:8" x14ac:dyDescent="0.2">
      <c r="A82" s="688"/>
      <c r="B82" s="723" t="s">
        <v>358</v>
      </c>
      <c r="C82" s="693" t="s">
        <v>6</v>
      </c>
      <c r="D82" s="724">
        <v>2</v>
      </c>
      <c r="E82" s="725"/>
      <c r="F82" s="708"/>
      <c r="G82" s="691"/>
    </row>
    <row r="83" spans="1:8" x14ac:dyDescent="0.2">
      <c r="A83" s="688"/>
      <c r="B83" s="723" t="s">
        <v>359</v>
      </c>
      <c r="C83" s="693" t="s">
        <v>6</v>
      </c>
      <c r="D83" s="724">
        <v>1</v>
      </c>
      <c r="E83" s="725"/>
      <c r="F83" s="708"/>
      <c r="G83" s="691"/>
    </row>
    <row r="84" spans="1:8" x14ac:dyDescent="0.2">
      <c r="A84" s="688"/>
      <c r="B84" s="723" t="s">
        <v>360</v>
      </c>
      <c r="C84" s="693" t="s">
        <v>6</v>
      </c>
      <c r="D84" s="724">
        <v>1</v>
      </c>
      <c r="E84" s="725"/>
      <c r="F84" s="708"/>
      <c r="G84" s="691"/>
    </row>
    <row r="85" spans="1:8" x14ac:dyDescent="0.2">
      <c r="A85" s="688"/>
      <c r="B85" s="723" t="s">
        <v>361</v>
      </c>
      <c r="C85" s="693" t="s">
        <v>6</v>
      </c>
      <c r="D85" s="724">
        <v>1</v>
      </c>
      <c r="E85" s="725"/>
      <c r="F85" s="708"/>
      <c r="G85" s="691"/>
    </row>
    <row r="86" spans="1:8" x14ac:dyDescent="0.2">
      <c r="A86" s="688"/>
      <c r="B86" s="723" t="s">
        <v>362</v>
      </c>
      <c r="C86" s="693" t="s">
        <v>6</v>
      </c>
      <c r="D86" s="724">
        <v>1</v>
      </c>
      <c r="E86" s="725"/>
      <c r="F86" s="708"/>
      <c r="G86" s="691"/>
    </row>
    <row r="87" spans="1:8" x14ac:dyDescent="0.2">
      <c r="A87" s="688"/>
      <c r="B87" s="723" t="s">
        <v>363</v>
      </c>
      <c r="C87" s="693" t="s">
        <v>6</v>
      </c>
      <c r="D87" s="724">
        <v>1</v>
      </c>
      <c r="E87" s="725"/>
      <c r="F87" s="708"/>
      <c r="G87" s="691"/>
    </row>
    <row r="88" spans="1:8" x14ac:dyDescent="0.2">
      <c r="A88" s="688"/>
      <c r="B88" s="723" t="s">
        <v>364</v>
      </c>
      <c r="C88" s="693" t="s">
        <v>6</v>
      </c>
      <c r="D88" s="724">
        <v>1</v>
      </c>
      <c r="E88" s="725"/>
      <c r="F88" s="708"/>
      <c r="G88" s="691"/>
    </row>
    <row r="89" spans="1:8" x14ac:dyDescent="0.2">
      <c r="A89" s="688"/>
      <c r="B89" s="723" t="s">
        <v>365</v>
      </c>
      <c r="C89" s="693" t="s">
        <v>6</v>
      </c>
      <c r="D89" s="724">
        <v>1</v>
      </c>
      <c r="E89" s="725"/>
      <c r="F89" s="708"/>
      <c r="G89" s="691"/>
    </row>
    <row r="90" spans="1:8" x14ac:dyDescent="0.2">
      <c r="A90" s="688"/>
      <c r="B90" s="723" t="s">
        <v>366</v>
      </c>
      <c r="C90" s="767" t="s">
        <v>6</v>
      </c>
      <c r="D90" s="724">
        <v>2</v>
      </c>
      <c r="E90" s="725"/>
      <c r="F90" s="708"/>
      <c r="G90" s="691"/>
    </row>
    <row r="91" spans="1:8" x14ac:dyDescent="0.2">
      <c r="A91" s="688"/>
      <c r="B91" s="723" t="s">
        <v>367</v>
      </c>
      <c r="C91" s="767" t="s">
        <v>6</v>
      </c>
      <c r="D91" s="724">
        <v>1</v>
      </c>
      <c r="E91" s="725"/>
      <c r="F91" s="708"/>
      <c r="G91" s="691"/>
    </row>
    <row r="92" spans="1:8" x14ac:dyDescent="0.2">
      <c r="A92" s="688"/>
      <c r="B92" s="723" t="s">
        <v>368</v>
      </c>
      <c r="C92" s="767" t="s">
        <v>6</v>
      </c>
      <c r="D92" s="724">
        <v>1</v>
      </c>
      <c r="E92" s="725"/>
      <c r="F92" s="708"/>
      <c r="G92" s="691"/>
    </row>
    <row r="93" spans="1:8" x14ac:dyDescent="0.2">
      <c r="A93" s="688"/>
      <c r="B93" s="723" t="s">
        <v>369</v>
      </c>
      <c r="C93" s="767" t="s">
        <v>6</v>
      </c>
      <c r="D93" s="724">
        <v>1</v>
      </c>
      <c r="E93" s="725"/>
      <c r="F93" s="708"/>
      <c r="G93" s="691"/>
    </row>
    <row r="94" spans="1:8" x14ac:dyDescent="0.2">
      <c r="A94" s="688"/>
      <c r="B94" s="723" t="s">
        <v>370</v>
      </c>
      <c r="C94" s="697" t="s">
        <v>6</v>
      </c>
      <c r="D94" s="698">
        <v>1</v>
      </c>
      <c r="E94" s="699"/>
      <c r="F94" s="710"/>
      <c r="G94" s="691"/>
    </row>
    <row r="95" spans="1:8" x14ac:dyDescent="0.2">
      <c r="A95" s="688"/>
      <c r="B95" s="723"/>
      <c r="C95" s="693"/>
      <c r="D95" s="665"/>
      <c r="E95" s="690"/>
      <c r="F95" s="768"/>
      <c r="G95" s="691"/>
    </row>
    <row r="96" spans="1:8" x14ac:dyDescent="0.2">
      <c r="A96" s="769"/>
      <c r="B96" s="770"/>
      <c r="C96" s="771"/>
      <c r="D96" s="724"/>
      <c r="E96" s="772"/>
      <c r="F96" s="773"/>
      <c r="G96" s="737"/>
      <c r="H96" s="756"/>
    </row>
    <row r="97" spans="1:8" x14ac:dyDescent="0.2">
      <c r="A97" s="601" t="s">
        <v>27</v>
      </c>
      <c r="B97" s="683" t="s">
        <v>371</v>
      </c>
      <c r="C97" s="684"/>
      <c r="D97" s="658"/>
      <c r="E97" s="685"/>
      <c r="F97" s="686"/>
      <c r="G97" s="686"/>
      <c r="H97" s="756"/>
    </row>
    <row r="98" spans="1:8" ht="118.5" customHeight="1" x14ac:dyDescent="0.2">
      <c r="A98" s="688"/>
      <c r="B98" s="689" t="s">
        <v>372</v>
      </c>
      <c r="C98" s="684"/>
      <c r="D98" s="665"/>
      <c r="E98" s="690"/>
      <c r="F98" s="691"/>
      <c r="G98" s="774"/>
      <c r="H98" s="756"/>
    </row>
    <row r="99" spans="1:8" x14ac:dyDescent="0.2">
      <c r="A99" s="688"/>
      <c r="B99" s="689"/>
      <c r="C99" s="684" t="s">
        <v>342</v>
      </c>
      <c r="D99" s="693">
        <f>345*1.1</f>
        <v>379.50000000000006</v>
      </c>
      <c r="E99" s="690"/>
      <c r="F99" s="729"/>
      <c r="G99" s="774"/>
      <c r="H99" s="756"/>
    </row>
    <row r="100" spans="1:8" s="705" customFormat="1" x14ac:dyDescent="0.2">
      <c r="A100" s="711"/>
      <c r="B100" s="676"/>
      <c r="C100" s="723"/>
      <c r="D100" s="724"/>
      <c r="E100" s="725"/>
      <c r="F100" s="726"/>
      <c r="G100" s="691"/>
    </row>
    <row r="101" spans="1:8" s="705" customFormat="1" ht="24" x14ac:dyDescent="0.2">
      <c r="A101" s="711" t="s">
        <v>28</v>
      </c>
      <c r="B101" s="761" t="s">
        <v>267</v>
      </c>
      <c r="C101" s="723"/>
      <c r="D101" s="724"/>
      <c r="E101" s="725"/>
      <c r="F101" s="726"/>
      <c r="G101" s="691"/>
    </row>
    <row r="102" spans="1:8" s="705" customFormat="1" ht="81" customHeight="1" x14ac:dyDescent="0.2">
      <c r="A102" s="688"/>
      <c r="B102" s="775" t="s">
        <v>373</v>
      </c>
      <c r="C102" s="684"/>
      <c r="D102" s="665"/>
      <c r="E102" s="776"/>
      <c r="F102" s="774"/>
      <c r="G102" s="691"/>
    </row>
    <row r="103" spans="1:8" s="705" customFormat="1" ht="48" x14ac:dyDescent="0.2">
      <c r="A103" s="688"/>
      <c r="B103" s="689" t="s">
        <v>374</v>
      </c>
      <c r="C103" s="684"/>
      <c r="D103" s="665"/>
      <c r="E103" s="776"/>
      <c r="F103" s="774"/>
      <c r="G103" s="691"/>
    </row>
    <row r="104" spans="1:8" s="705" customFormat="1" ht="132" x14ac:dyDescent="0.2">
      <c r="A104" s="688"/>
      <c r="B104" s="689" t="s">
        <v>375</v>
      </c>
      <c r="C104" s="684"/>
      <c r="D104" s="665"/>
      <c r="E104" s="776"/>
      <c r="F104" s="774"/>
      <c r="G104" s="691"/>
    </row>
    <row r="105" spans="1:8" ht="114.75" customHeight="1" x14ac:dyDescent="0.2">
      <c r="A105" s="688"/>
      <c r="B105" s="689" t="s">
        <v>376</v>
      </c>
      <c r="C105" s="684"/>
      <c r="D105" s="665"/>
      <c r="E105" s="776"/>
      <c r="F105" s="774"/>
      <c r="G105" s="774"/>
    </row>
    <row r="106" spans="1:8" ht="60" x14ac:dyDescent="0.2">
      <c r="A106" s="688" t="s">
        <v>377</v>
      </c>
      <c r="B106" s="777" t="s">
        <v>378</v>
      </c>
      <c r="C106" s="778"/>
      <c r="D106" s="779"/>
      <c r="E106" s="690"/>
      <c r="F106" s="774"/>
      <c r="G106" s="774"/>
    </row>
    <row r="107" spans="1:8" x14ac:dyDescent="0.2">
      <c r="A107" s="688"/>
      <c r="B107" s="709"/>
      <c r="C107" s="778" t="s">
        <v>288</v>
      </c>
      <c r="D107" s="693">
        <f>554*1.1</f>
        <v>609.40000000000009</v>
      </c>
      <c r="E107" s="690"/>
      <c r="F107" s="774"/>
      <c r="G107" s="686"/>
    </row>
    <row r="108" spans="1:8" ht="60" x14ac:dyDescent="0.2">
      <c r="A108" s="688" t="s">
        <v>379</v>
      </c>
      <c r="B108" s="777" t="s">
        <v>380</v>
      </c>
      <c r="C108" s="778" t="s">
        <v>288</v>
      </c>
      <c r="D108" s="693">
        <f>550*1.1</f>
        <v>605</v>
      </c>
      <c r="E108" s="690"/>
      <c r="F108" s="774"/>
      <c r="G108" s="774"/>
    </row>
    <row r="109" spans="1:8" ht="84" x14ac:dyDescent="0.2">
      <c r="A109" s="688" t="s">
        <v>381</v>
      </c>
      <c r="B109" s="777" t="s">
        <v>382</v>
      </c>
      <c r="C109" s="780"/>
      <c r="D109" s="781"/>
      <c r="E109" s="494"/>
      <c r="F109" s="649"/>
      <c r="G109" s="774"/>
    </row>
    <row r="110" spans="1:8" x14ac:dyDescent="0.2">
      <c r="A110" s="711"/>
      <c r="B110" s="676"/>
      <c r="C110" s="782" t="s">
        <v>383</v>
      </c>
      <c r="D110" s="698">
        <v>15</v>
      </c>
      <c r="E110" s="699"/>
      <c r="F110" s="774"/>
      <c r="G110" s="774"/>
    </row>
    <row r="111" spans="1:8" x14ac:dyDescent="0.2">
      <c r="A111" s="711"/>
      <c r="B111" s="676"/>
      <c r="C111" s="723"/>
      <c r="D111" s="724"/>
      <c r="E111" s="725"/>
      <c r="F111" s="714"/>
      <c r="G111" s="774"/>
    </row>
    <row r="112" spans="1:8" s="705" customFormat="1" x14ac:dyDescent="0.2">
      <c r="A112" s="711"/>
      <c r="B112" s="676"/>
      <c r="C112" s="723"/>
      <c r="D112" s="724"/>
      <c r="E112" s="725"/>
      <c r="F112" s="726"/>
      <c r="G112" s="691"/>
    </row>
    <row r="113" spans="1:8" x14ac:dyDescent="0.2">
      <c r="A113" s="601" t="s">
        <v>29</v>
      </c>
      <c r="B113" s="683" t="s">
        <v>384</v>
      </c>
      <c r="C113" s="684"/>
      <c r="D113" s="658"/>
      <c r="E113" s="685"/>
      <c r="F113" s="686"/>
      <c r="G113" s="686"/>
      <c r="H113" s="756"/>
    </row>
    <row r="114" spans="1:8" ht="72.75" customHeight="1" x14ac:dyDescent="0.25">
      <c r="A114" s="688"/>
      <c r="B114" s="676" t="s">
        <v>385</v>
      </c>
      <c r="C114" s="657"/>
      <c r="D114" s="665"/>
      <c r="E114" s="690"/>
      <c r="F114" s="691"/>
      <c r="G114" s="691"/>
      <c r="H114" s="756"/>
    </row>
    <row r="115" spans="1:8" ht="13.5" customHeight="1" x14ac:dyDescent="0.2">
      <c r="A115" s="688"/>
      <c r="B115" s="664"/>
      <c r="C115" s="684" t="s">
        <v>11</v>
      </c>
      <c r="D115" s="665">
        <v>1</v>
      </c>
      <c r="E115" s="690"/>
      <c r="F115" s="729"/>
      <c r="G115" s="690"/>
      <c r="H115" s="756"/>
    </row>
    <row r="116" spans="1:8" s="722" customFormat="1" ht="12" x14ac:dyDescent="0.2">
      <c r="A116" s="715"/>
      <c r="B116" s="716"/>
      <c r="C116" s="717"/>
      <c r="D116" s="718"/>
      <c r="E116" s="719"/>
      <c r="F116" s="720"/>
      <c r="G116" s="721"/>
    </row>
    <row r="117" spans="1:8" s="705" customFormat="1" x14ac:dyDescent="0.2">
      <c r="A117" s="701" t="s">
        <v>30</v>
      </c>
      <c r="B117" s="702" t="s">
        <v>386</v>
      </c>
      <c r="C117" s="693"/>
      <c r="D117" s="665"/>
      <c r="E117" s="690"/>
      <c r="F117" s="696"/>
      <c r="G117" s="703"/>
      <c r="H117" s="756"/>
    </row>
    <row r="118" spans="1:8" s="722" customFormat="1" ht="108" x14ac:dyDescent="0.2">
      <c r="A118" s="715"/>
      <c r="B118" s="716" t="s">
        <v>387</v>
      </c>
      <c r="C118" s="717"/>
      <c r="D118" s="718"/>
      <c r="E118" s="719"/>
      <c r="F118" s="720"/>
      <c r="G118" s="721"/>
    </row>
    <row r="119" spans="1:8" s="722" customFormat="1" ht="12" x14ac:dyDescent="0.2">
      <c r="A119" s="715"/>
      <c r="B119" s="783" t="s">
        <v>388</v>
      </c>
      <c r="C119" s="784" t="s">
        <v>389</v>
      </c>
      <c r="D119" s="785">
        <f>20*1.1</f>
        <v>22</v>
      </c>
      <c r="E119" s="719"/>
      <c r="F119" s="726"/>
      <c r="G119" s="721"/>
    </row>
    <row r="120" spans="1:8" x14ac:dyDescent="0.2">
      <c r="A120" s="688"/>
      <c r="B120" s="689"/>
      <c r="C120" s="778"/>
      <c r="D120" s="693"/>
      <c r="E120" s="690"/>
      <c r="F120" s="774"/>
      <c r="G120" s="774"/>
    </row>
    <row r="121" spans="1:8" ht="24" x14ac:dyDescent="0.2">
      <c r="A121" s="711" t="s">
        <v>31</v>
      </c>
      <c r="B121" s="761" t="s">
        <v>390</v>
      </c>
      <c r="C121" s="684"/>
      <c r="D121" s="786"/>
      <c r="E121" s="685"/>
      <c r="F121" s="787"/>
      <c r="G121" s="774"/>
    </row>
    <row r="122" spans="1:8" ht="97.5" customHeight="1" x14ac:dyDescent="0.25">
      <c r="A122" s="688"/>
      <c r="B122" s="676" t="s">
        <v>391</v>
      </c>
      <c r="C122" s="657"/>
      <c r="D122" s="693"/>
      <c r="E122" s="690"/>
      <c r="F122" s="788"/>
      <c r="G122" s="774"/>
    </row>
    <row r="123" spans="1:8" x14ac:dyDescent="0.2">
      <c r="A123" s="688"/>
      <c r="B123" s="664" t="s">
        <v>392</v>
      </c>
      <c r="C123" s="684" t="s">
        <v>6</v>
      </c>
      <c r="D123" s="693">
        <v>4</v>
      </c>
      <c r="E123" s="690"/>
      <c r="F123" s="789"/>
      <c r="G123" s="774"/>
    </row>
    <row r="124" spans="1:8" x14ac:dyDescent="0.2">
      <c r="A124" s="688"/>
      <c r="B124" s="664" t="s">
        <v>393</v>
      </c>
      <c r="C124" s="790" t="s">
        <v>6</v>
      </c>
      <c r="D124" s="697">
        <v>2</v>
      </c>
      <c r="E124" s="699"/>
      <c r="F124" s="791"/>
      <c r="G124" s="774"/>
    </row>
    <row r="125" spans="1:8" x14ac:dyDescent="0.2">
      <c r="A125" s="711"/>
      <c r="B125" s="792"/>
      <c r="C125" s="684"/>
      <c r="D125" s="691"/>
      <c r="E125" s="690"/>
      <c r="F125" s="726"/>
      <c r="G125" s="774"/>
    </row>
    <row r="126" spans="1:8" x14ac:dyDescent="0.2">
      <c r="A126" s="688"/>
      <c r="B126" s="689"/>
      <c r="C126" s="778"/>
      <c r="D126" s="693"/>
      <c r="E126" s="690"/>
      <c r="F126" s="774"/>
      <c r="G126" s="774"/>
    </row>
    <row r="127" spans="1:8" ht="24" x14ac:dyDescent="0.2">
      <c r="A127" s="711" t="s">
        <v>394</v>
      </c>
      <c r="B127" s="761" t="s">
        <v>395</v>
      </c>
      <c r="C127" s="684"/>
      <c r="D127" s="786"/>
      <c r="E127" s="685"/>
      <c r="F127" s="787"/>
      <c r="G127" s="774"/>
    </row>
    <row r="128" spans="1:8" ht="72" x14ac:dyDescent="0.25">
      <c r="A128" s="688"/>
      <c r="B128" s="676" t="s">
        <v>396</v>
      </c>
      <c r="C128" s="657"/>
      <c r="D128" s="693"/>
      <c r="E128" s="690"/>
      <c r="F128" s="788"/>
      <c r="G128" s="774"/>
    </row>
    <row r="129" spans="1:8" x14ac:dyDescent="0.2">
      <c r="A129" s="688"/>
      <c r="B129" s="664" t="s">
        <v>397</v>
      </c>
      <c r="C129" s="684" t="s">
        <v>398</v>
      </c>
      <c r="D129" s="693">
        <v>4</v>
      </c>
      <c r="E129" s="690"/>
      <c r="F129" s="793"/>
      <c r="G129" s="774"/>
    </row>
    <row r="130" spans="1:8" x14ac:dyDescent="0.2">
      <c r="A130" s="688"/>
      <c r="B130" s="689"/>
      <c r="C130" s="778"/>
      <c r="D130" s="693"/>
      <c r="E130" s="690"/>
      <c r="F130" s="774"/>
      <c r="G130" s="774"/>
    </row>
    <row r="131" spans="1:8" ht="24" x14ac:dyDescent="0.2">
      <c r="A131" s="711" t="s">
        <v>399</v>
      </c>
      <c r="B131" s="761" t="s">
        <v>400</v>
      </c>
      <c r="C131" s="684"/>
      <c r="D131" s="786"/>
      <c r="E131" s="685"/>
      <c r="F131" s="787"/>
      <c r="G131" s="774"/>
    </row>
    <row r="132" spans="1:8" ht="36" x14ac:dyDescent="0.25">
      <c r="A132" s="688"/>
      <c r="B132" s="676" t="s">
        <v>401</v>
      </c>
      <c r="C132" s="657"/>
      <c r="D132" s="693"/>
      <c r="E132" s="690"/>
      <c r="F132" s="788"/>
      <c r="G132" s="774"/>
    </row>
    <row r="133" spans="1:8" x14ac:dyDescent="0.2">
      <c r="A133" s="688"/>
      <c r="B133" s="664"/>
      <c r="C133" s="684" t="s">
        <v>402</v>
      </c>
      <c r="D133" s="693">
        <v>1</v>
      </c>
      <c r="E133" s="690"/>
      <c r="F133" s="793"/>
      <c r="G133" s="774"/>
    </row>
    <row r="134" spans="1:8" x14ac:dyDescent="0.2">
      <c r="A134" s="711"/>
      <c r="B134" s="792"/>
      <c r="C134" s="684"/>
      <c r="D134" s="691"/>
      <c r="E134" s="690"/>
      <c r="F134" s="794"/>
      <c r="G134" s="774"/>
    </row>
    <row r="135" spans="1:8" s="800" customFormat="1" ht="12.75" thickBot="1" x14ac:dyDescent="0.25">
      <c r="A135" s="795"/>
      <c r="B135" s="796"/>
      <c r="C135" s="797"/>
      <c r="D135" s="785"/>
      <c r="E135" s="798"/>
      <c r="F135" s="799"/>
    </row>
    <row r="136" spans="1:8" ht="15.75" thickTop="1" thickBot="1" x14ac:dyDescent="0.25">
      <c r="A136" s="731"/>
      <c r="B136" s="732"/>
      <c r="C136" s="733"/>
      <c r="D136" s="734"/>
      <c r="E136" s="735"/>
      <c r="F136" s="736"/>
      <c r="G136" s="737"/>
      <c r="H136" s="756"/>
    </row>
    <row r="137" spans="1:8" ht="15.75" thickBot="1" x14ac:dyDescent="0.3">
      <c r="A137" s="738" t="s">
        <v>204</v>
      </c>
      <c r="B137" s="739" t="s">
        <v>403</v>
      </c>
      <c r="C137" s="740"/>
      <c r="D137" s="741"/>
      <c r="E137" s="742" t="s">
        <v>55</v>
      </c>
      <c r="F137" s="743"/>
      <c r="G137" s="546"/>
      <c r="H137" s="756"/>
    </row>
    <row r="138" spans="1:8" ht="15" x14ac:dyDescent="0.25">
      <c r="A138" s="405"/>
      <c r="B138" s="601"/>
      <c r="C138" s="657"/>
      <c r="D138" s="658"/>
      <c r="E138" s="635"/>
      <c r="F138" s="659"/>
      <c r="G138" s="749"/>
      <c r="H138" s="756"/>
    </row>
    <row r="139" spans="1:8" x14ac:dyDescent="0.2">
      <c r="H139" s="756"/>
    </row>
    <row r="140" spans="1:8" x14ac:dyDescent="0.2">
      <c r="H140" s="756"/>
    </row>
    <row r="141" spans="1:8" x14ac:dyDescent="0.2">
      <c r="H141" s="756"/>
    </row>
    <row r="142" spans="1:8" x14ac:dyDescent="0.2">
      <c r="H142" s="756"/>
    </row>
    <row r="143" spans="1:8" x14ac:dyDescent="0.2">
      <c r="H143" s="756"/>
    </row>
    <row r="144" spans="1:8" x14ac:dyDescent="0.2">
      <c r="H144" s="756"/>
    </row>
    <row r="145" spans="2:8" x14ac:dyDescent="0.2">
      <c r="H145" s="756"/>
    </row>
    <row r="146" spans="2:8" x14ac:dyDescent="0.2">
      <c r="H146" s="756"/>
    </row>
    <row r="147" spans="2:8" x14ac:dyDescent="0.2">
      <c r="H147" s="756"/>
    </row>
    <row r="148" spans="2:8" x14ac:dyDescent="0.2">
      <c r="H148" s="756"/>
    </row>
    <row r="149" spans="2:8" x14ac:dyDescent="0.2">
      <c r="B149" s="494"/>
      <c r="C149" s="494"/>
      <c r="D149" s="494"/>
      <c r="E149" s="494"/>
      <c r="F149" s="494"/>
      <c r="G149" s="494"/>
      <c r="H149" s="756"/>
    </row>
    <row r="150" spans="2:8" x14ac:dyDescent="0.2">
      <c r="B150" s="494"/>
      <c r="C150" s="494"/>
      <c r="D150" s="494"/>
      <c r="E150" s="494"/>
      <c r="F150" s="494"/>
      <c r="G150" s="494"/>
      <c r="H150" s="756"/>
    </row>
    <row r="151" spans="2:8" x14ac:dyDescent="0.2">
      <c r="B151" s="494"/>
      <c r="C151" s="494"/>
      <c r="D151" s="494"/>
      <c r="E151" s="494"/>
      <c r="F151" s="494"/>
      <c r="G151" s="494"/>
      <c r="H151" s="756"/>
    </row>
    <row r="152" spans="2:8" x14ac:dyDescent="0.2">
      <c r="B152" s="494"/>
      <c r="C152" s="494"/>
      <c r="D152" s="494"/>
      <c r="E152" s="494"/>
      <c r="F152" s="494"/>
      <c r="G152" s="494"/>
      <c r="H152" s="756"/>
    </row>
    <row r="153" spans="2:8" x14ac:dyDescent="0.2">
      <c r="B153" s="494"/>
      <c r="C153" s="494"/>
      <c r="D153" s="494"/>
      <c r="E153" s="494"/>
      <c r="F153" s="494"/>
      <c r="G153" s="494"/>
      <c r="H153" s="756"/>
    </row>
    <row r="154" spans="2:8" x14ac:dyDescent="0.2">
      <c r="B154" s="494"/>
      <c r="C154" s="494"/>
      <c r="D154" s="494"/>
      <c r="E154" s="494"/>
      <c r="F154" s="494"/>
      <c r="G154" s="494"/>
      <c r="H154" s="756"/>
    </row>
    <row r="155" spans="2:8" x14ac:dyDescent="0.2">
      <c r="B155" s="494"/>
      <c r="C155" s="494"/>
      <c r="D155" s="494"/>
      <c r="E155" s="494"/>
      <c r="F155" s="494"/>
      <c r="G155" s="494"/>
      <c r="H155" s="756"/>
    </row>
    <row r="156" spans="2:8" x14ac:dyDescent="0.2">
      <c r="B156" s="494"/>
      <c r="C156" s="494"/>
      <c r="D156" s="494"/>
      <c r="E156" s="494"/>
      <c r="F156" s="494"/>
      <c r="G156" s="494"/>
      <c r="H156" s="756"/>
    </row>
    <row r="157" spans="2:8" x14ac:dyDescent="0.2">
      <c r="B157" s="494"/>
      <c r="C157" s="494"/>
      <c r="D157" s="494"/>
      <c r="E157" s="494"/>
      <c r="F157" s="494"/>
      <c r="G157" s="494"/>
      <c r="H157" s="756"/>
    </row>
    <row r="158" spans="2:8" x14ac:dyDescent="0.2">
      <c r="B158" s="494"/>
      <c r="C158" s="494"/>
      <c r="D158" s="494"/>
      <c r="E158" s="494"/>
      <c r="F158" s="494"/>
      <c r="G158" s="494"/>
      <c r="H158" s="756"/>
    </row>
    <row r="159" spans="2:8" x14ac:dyDescent="0.2">
      <c r="B159" s="494"/>
      <c r="C159" s="494"/>
      <c r="D159" s="494"/>
      <c r="E159" s="494"/>
      <c r="F159" s="494"/>
      <c r="G159" s="494"/>
      <c r="H159" s="756"/>
    </row>
    <row r="160" spans="2:8" x14ac:dyDescent="0.2">
      <c r="B160" s="494"/>
      <c r="C160" s="494"/>
      <c r="D160" s="494"/>
      <c r="E160" s="494"/>
      <c r="F160" s="494"/>
      <c r="G160" s="494"/>
      <c r="H160" s="756"/>
    </row>
    <row r="161" spans="2:8" x14ac:dyDescent="0.2">
      <c r="B161" s="494"/>
      <c r="C161" s="494"/>
      <c r="D161" s="494"/>
      <c r="E161" s="494"/>
      <c r="F161" s="494"/>
      <c r="G161" s="494"/>
      <c r="H161" s="756"/>
    </row>
    <row r="162" spans="2:8" x14ac:dyDescent="0.2">
      <c r="B162" s="494"/>
      <c r="C162" s="494"/>
      <c r="D162" s="494"/>
      <c r="E162" s="494"/>
      <c r="F162" s="494"/>
      <c r="G162" s="494"/>
      <c r="H162" s="756"/>
    </row>
  </sheetData>
  <mergeCells count="12">
    <mergeCell ref="A27:E27"/>
    <mergeCell ref="A2:F2"/>
    <mergeCell ref="A3:F3"/>
    <mergeCell ref="B7:F7"/>
    <mergeCell ref="A11:E11"/>
    <mergeCell ref="A13:E13"/>
    <mergeCell ref="A15:E15"/>
    <mergeCell ref="A17:E17"/>
    <mergeCell ref="A19:E19"/>
    <mergeCell ref="A21:E21"/>
    <mergeCell ref="A23:E23"/>
    <mergeCell ref="A25:E25"/>
  </mergeCell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9" manualBreakCount="9">
    <brk id="28" max="16383" man="1"/>
    <brk id="37" max="5" man="1"/>
    <brk id="49" max="5" man="1"/>
    <brk id="57" max="5" man="1"/>
    <brk id="72" max="5" man="1"/>
    <brk id="96" max="5" man="1"/>
    <brk id="107" max="5" man="1"/>
    <brk id="126" max="5" man="1"/>
    <brk id="138"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354"/>
  <sheetViews>
    <sheetView view="pageBreakPreview" topLeftCell="A97" zoomScaleNormal="100" zoomScaleSheetLayoutView="100" zoomScalePageLayoutView="130" workbookViewId="0">
      <selection activeCell="B75" sqref="B75"/>
    </sheetView>
  </sheetViews>
  <sheetFormatPr defaultRowHeight="14.25" x14ac:dyDescent="0.2"/>
  <cols>
    <col min="1" max="1" width="5.7109375" style="494" customWidth="1"/>
    <col min="2" max="2" width="40.7109375" style="705" customWidth="1"/>
    <col min="3" max="3" width="7.7109375" style="745" customWidth="1"/>
    <col min="4" max="4" width="10.7109375" style="832" customWidth="1"/>
    <col min="5" max="5" width="10.7109375" style="705" customWidth="1"/>
    <col min="6" max="6" width="10.7109375" style="706" customWidth="1"/>
    <col min="7" max="16384" width="9.140625" style="494"/>
  </cols>
  <sheetData>
    <row r="1" spans="1:7" ht="15" x14ac:dyDescent="0.25">
      <c r="A1" s="405"/>
      <c r="B1" s="635"/>
      <c r="C1" s="657"/>
      <c r="D1" s="786"/>
      <c r="E1" s="635"/>
      <c r="F1" s="659"/>
    </row>
    <row r="2" spans="1:7" x14ac:dyDescent="0.2">
      <c r="A2" s="1239" t="s">
        <v>270</v>
      </c>
      <c r="B2" s="1240"/>
      <c r="C2" s="1240"/>
      <c r="D2" s="1240"/>
      <c r="E2" s="1240"/>
      <c r="F2" s="1241"/>
    </row>
    <row r="3" spans="1:7" x14ac:dyDescent="0.2">
      <c r="A3" s="1242" t="s">
        <v>404</v>
      </c>
      <c r="B3" s="1242"/>
      <c r="C3" s="1242"/>
      <c r="D3" s="1242"/>
      <c r="E3" s="1242"/>
      <c r="F3" s="1242"/>
      <c r="G3" s="649"/>
    </row>
    <row r="4" spans="1:7" x14ac:dyDescent="0.2">
      <c r="A4" s="650" t="s">
        <v>272</v>
      </c>
      <c r="B4" s="650" t="s">
        <v>273</v>
      </c>
      <c r="C4" s="650" t="s">
        <v>274</v>
      </c>
      <c r="D4" s="801" t="s">
        <v>275</v>
      </c>
      <c r="E4" s="650" t="s">
        <v>276</v>
      </c>
      <c r="F4" s="650" t="s">
        <v>277</v>
      </c>
    </row>
    <row r="5" spans="1:7" x14ac:dyDescent="0.2">
      <c r="A5" s="653"/>
      <c r="B5" s="653"/>
      <c r="C5" s="653"/>
      <c r="D5" s="802"/>
      <c r="E5" s="653"/>
      <c r="F5" s="653"/>
    </row>
    <row r="6" spans="1:7" x14ac:dyDescent="0.2">
      <c r="A6" s="653"/>
      <c r="B6" s="653"/>
      <c r="C6" s="653"/>
      <c r="D6" s="802"/>
      <c r="E6" s="653"/>
      <c r="F6" s="653"/>
    </row>
    <row r="7" spans="1:7" ht="15.75" thickBot="1" x14ac:dyDescent="0.3">
      <c r="A7" s="660" t="s">
        <v>206</v>
      </c>
      <c r="B7" s="1243" t="s">
        <v>405</v>
      </c>
      <c r="C7" s="1243"/>
      <c r="D7" s="1243"/>
      <c r="E7" s="1243"/>
      <c r="F7" s="1243"/>
    </row>
    <row r="8" spans="1:7" ht="15" x14ac:dyDescent="0.25">
      <c r="A8" s="803"/>
      <c r="B8" s="751"/>
      <c r="C8" s="751"/>
      <c r="D8" s="804"/>
      <c r="E8" s="751"/>
      <c r="F8" s="751"/>
    </row>
    <row r="9" spans="1:7" s="705" customFormat="1" ht="31.5" customHeight="1" x14ac:dyDescent="0.2">
      <c r="A9" s="1237" t="s">
        <v>406</v>
      </c>
      <c r="B9" s="1238"/>
      <c r="C9" s="1238"/>
      <c r="D9" s="1238"/>
      <c r="E9" s="1238"/>
      <c r="F9" s="674"/>
    </row>
    <row r="10" spans="1:7" s="705" customFormat="1" x14ac:dyDescent="0.2">
      <c r="A10" s="676"/>
      <c r="B10" s="677"/>
      <c r="C10" s="677"/>
      <c r="D10" s="805"/>
      <c r="E10" s="677"/>
      <c r="F10" s="674"/>
    </row>
    <row r="11" spans="1:7" s="705" customFormat="1" ht="120.75" customHeight="1" x14ac:dyDescent="0.2">
      <c r="A11" s="1237" t="s">
        <v>407</v>
      </c>
      <c r="B11" s="1237"/>
      <c r="C11" s="1237"/>
      <c r="D11" s="1237"/>
      <c r="E11" s="1237"/>
      <c r="F11" s="674"/>
    </row>
    <row r="12" spans="1:7" s="705" customFormat="1" ht="15" x14ac:dyDescent="0.2">
      <c r="A12" s="676"/>
      <c r="B12" s="487"/>
      <c r="C12" s="487"/>
      <c r="D12" s="806"/>
      <c r="E12" s="487"/>
      <c r="F12" s="674"/>
    </row>
    <row r="13" spans="1:7" s="705" customFormat="1" ht="66" customHeight="1" x14ac:dyDescent="0.2">
      <c r="A13" s="1237" t="s">
        <v>408</v>
      </c>
      <c r="B13" s="1216"/>
      <c r="C13" s="1216"/>
      <c r="D13" s="1216"/>
      <c r="E13" s="1216"/>
      <c r="F13" s="674"/>
    </row>
    <row r="14" spans="1:7" s="705" customFormat="1" ht="15" x14ac:dyDescent="0.2">
      <c r="A14" s="676"/>
      <c r="B14" s="487"/>
      <c r="C14" s="487"/>
      <c r="D14" s="806"/>
      <c r="E14" s="487"/>
      <c r="F14" s="674"/>
    </row>
    <row r="15" spans="1:7" s="705" customFormat="1" ht="85.5" customHeight="1" x14ac:dyDescent="0.2">
      <c r="A15" s="1237" t="s">
        <v>409</v>
      </c>
      <c r="B15" s="1216"/>
      <c r="C15" s="1216"/>
      <c r="D15" s="1216"/>
      <c r="E15" s="1216"/>
      <c r="F15" s="674"/>
    </row>
    <row r="16" spans="1:7" s="705" customFormat="1" ht="15" x14ac:dyDescent="0.2">
      <c r="A16" s="676"/>
      <c r="B16" s="487"/>
      <c r="C16" s="487"/>
      <c r="D16" s="806"/>
      <c r="E16" s="487"/>
      <c r="F16" s="674"/>
    </row>
    <row r="17" spans="1:6" s="705" customFormat="1" ht="37.5" customHeight="1" x14ac:dyDescent="0.2">
      <c r="A17" s="1237" t="s">
        <v>410</v>
      </c>
      <c r="B17" s="1244"/>
      <c r="C17" s="1244"/>
      <c r="D17" s="1244"/>
      <c r="E17" s="1244"/>
      <c r="F17" s="674"/>
    </row>
    <row r="18" spans="1:6" s="705" customFormat="1" ht="15" x14ac:dyDescent="0.2">
      <c r="A18" s="676"/>
      <c r="B18" s="487"/>
      <c r="C18" s="487"/>
      <c r="D18" s="806"/>
      <c r="E18" s="487"/>
      <c r="F18" s="674"/>
    </row>
    <row r="19" spans="1:6" s="705" customFormat="1" ht="73.5" customHeight="1" x14ac:dyDescent="0.2">
      <c r="A19" s="1237" t="s">
        <v>411</v>
      </c>
      <c r="B19" s="1216"/>
      <c r="C19" s="1216"/>
      <c r="D19" s="1216"/>
      <c r="E19" s="1216"/>
      <c r="F19" s="674"/>
    </row>
    <row r="20" spans="1:6" s="705" customFormat="1" ht="15" x14ac:dyDescent="0.2">
      <c r="A20" s="676"/>
      <c r="B20" s="487"/>
      <c r="C20" s="487"/>
      <c r="D20" s="806"/>
      <c r="E20" s="487"/>
      <c r="F20" s="674"/>
    </row>
    <row r="21" spans="1:6" s="705" customFormat="1" ht="52.5" customHeight="1" x14ac:dyDescent="0.2">
      <c r="A21" s="1237" t="s">
        <v>412</v>
      </c>
      <c r="B21" s="1216"/>
      <c r="C21" s="1216"/>
      <c r="D21" s="1216"/>
      <c r="E21" s="1216"/>
      <c r="F21" s="674"/>
    </row>
    <row r="22" spans="1:6" s="705" customFormat="1" ht="15" x14ac:dyDescent="0.2">
      <c r="A22" s="676"/>
      <c r="B22" s="487"/>
      <c r="C22" s="487"/>
      <c r="D22" s="806"/>
      <c r="E22" s="487"/>
      <c r="F22" s="674"/>
    </row>
    <row r="23" spans="1:6" s="705" customFormat="1" ht="64.5" customHeight="1" x14ac:dyDescent="0.2">
      <c r="A23" s="1237" t="s">
        <v>413</v>
      </c>
      <c r="B23" s="1216"/>
      <c r="C23" s="1216"/>
      <c r="D23" s="1216"/>
      <c r="E23" s="1216"/>
      <c r="F23" s="674"/>
    </row>
    <row r="24" spans="1:6" s="705" customFormat="1" ht="15" x14ac:dyDescent="0.2">
      <c r="A24" s="676"/>
      <c r="B24" s="487"/>
      <c r="C24" s="487"/>
      <c r="D24" s="806"/>
      <c r="E24" s="487"/>
      <c r="F24" s="674"/>
    </row>
    <row r="25" spans="1:6" s="705" customFormat="1" ht="77.25" customHeight="1" x14ac:dyDescent="0.2">
      <c r="A25" s="1237" t="s">
        <v>414</v>
      </c>
      <c r="B25" s="1216"/>
      <c r="C25" s="1216"/>
      <c r="D25" s="1216"/>
      <c r="E25" s="1216"/>
      <c r="F25" s="674"/>
    </row>
    <row r="26" spans="1:6" s="705" customFormat="1" ht="15" x14ac:dyDescent="0.2">
      <c r="A26" s="676"/>
      <c r="B26" s="487"/>
      <c r="C26" s="487"/>
      <c r="D26" s="806"/>
      <c r="E26" s="487"/>
      <c r="F26" s="674"/>
    </row>
    <row r="27" spans="1:6" s="705" customFormat="1" ht="270" customHeight="1" x14ac:dyDescent="0.2">
      <c r="A27" s="1237" t="s">
        <v>415</v>
      </c>
      <c r="B27" s="1244"/>
      <c r="C27" s="1244"/>
      <c r="D27" s="1244"/>
      <c r="E27" s="1244"/>
      <c r="F27" s="674"/>
    </row>
    <row r="28" spans="1:6" s="705" customFormat="1" ht="11.25" customHeight="1" x14ac:dyDescent="0.2">
      <c r="A28" s="676"/>
      <c r="B28" s="807"/>
      <c r="C28" s="807"/>
      <c r="D28" s="808"/>
      <c r="E28" s="807"/>
      <c r="F28" s="674"/>
    </row>
    <row r="29" spans="1:6" s="705" customFormat="1" ht="66.75" customHeight="1" x14ac:dyDescent="0.2">
      <c r="A29" s="1237" t="s">
        <v>416</v>
      </c>
      <c r="B29" s="1244"/>
      <c r="C29" s="1244"/>
      <c r="D29" s="1244"/>
      <c r="E29" s="1244"/>
      <c r="F29" s="674"/>
    </row>
    <row r="30" spans="1:6" s="705" customFormat="1" ht="15" x14ac:dyDescent="0.2">
      <c r="A30" s="676"/>
      <c r="B30" s="807"/>
      <c r="C30" s="807"/>
      <c r="D30" s="808"/>
      <c r="E30" s="807"/>
      <c r="F30" s="674"/>
    </row>
    <row r="31" spans="1:6" s="705" customFormat="1" ht="99" customHeight="1" x14ac:dyDescent="0.2">
      <c r="A31" s="1237" t="s">
        <v>417</v>
      </c>
      <c r="B31" s="1216"/>
      <c r="C31" s="1216"/>
      <c r="D31" s="1216"/>
      <c r="E31" s="1216"/>
      <c r="F31" s="674"/>
    </row>
    <row r="32" spans="1:6" s="705" customFormat="1" ht="15" x14ac:dyDescent="0.2">
      <c r="A32" s="676"/>
      <c r="B32" s="807"/>
      <c r="C32" s="807"/>
      <c r="D32" s="808"/>
      <c r="E32" s="807"/>
      <c r="F32" s="674"/>
    </row>
    <row r="33" spans="1:6" s="705" customFormat="1" ht="15" x14ac:dyDescent="0.2">
      <c r="A33" s="676"/>
      <c r="B33" s="807"/>
      <c r="C33" s="807"/>
      <c r="D33" s="808"/>
      <c r="E33" s="807"/>
      <c r="F33" s="674"/>
    </row>
    <row r="34" spans="1:6" s="705" customFormat="1" ht="38.25" customHeight="1" x14ac:dyDescent="0.2">
      <c r="A34" s="1237" t="s">
        <v>418</v>
      </c>
      <c r="B34" s="1216"/>
      <c r="C34" s="1216"/>
      <c r="D34" s="1216"/>
      <c r="E34" s="1216"/>
      <c r="F34" s="674"/>
    </row>
    <row r="35" spans="1:6" s="705" customFormat="1" ht="15" x14ac:dyDescent="0.2">
      <c r="A35" s="676"/>
      <c r="B35" s="487"/>
      <c r="C35" s="487"/>
      <c r="D35" s="806"/>
      <c r="E35" s="487"/>
      <c r="F35" s="674"/>
    </row>
    <row r="36" spans="1:6" s="705" customFormat="1" ht="75" customHeight="1" x14ac:dyDescent="0.2">
      <c r="A36" s="1237" t="s">
        <v>419</v>
      </c>
      <c r="B36" s="1216"/>
      <c r="C36" s="1216"/>
      <c r="D36" s="1216"/>
      <c r="E36" s="1216"/>
      <c r="F36" s="674"/>
    </row>
    <row r="37" spans="1:6" s="705" customFormat="1" ht="15" x14ac:dyDescent="0.2">
      <c r="A37" s="676"/>
      <c r="B37" s="807"/>
      <c r="C37" s="807"/>
      <c r="D37" s="808"/>
      <c r="E37" s="807"/>
      <c r="F37" s="674"/>
    </row>
    <row r="38" spans="1:6" s="705" customFormat="1" ht="123.75" customHeight="1" x14ac:dyDescent="0.2">
      <c r="A38" s="1237" t="s">
        <v>420</v>
      </c>
      <c r="B38" s="1216"/>
      <c r="C38" s="1216"/>
      <c r="D38" s="1216"/>
      <c r="E38" s="1216"/>
      <c r="F38" s="674"/>
    </row>
    <row r="39" spans="1:6" s="705" customFormat="1" ht="15" x14ac:dyDescent="0.2">
      <c r="A39" s="676"/>
      <c r="B39" s="807"/>
      <c r="C39" s="807"/>
      <c r="D39" s="808"/>
      <c r="E39" s="807"/>
      <c r="F39" s="674"/>
    </row>
    <row r="40" spans="1:6" s="705" customFormat="1" ht="39" customHeight="1" x14ac:dyDescent="0.2">
      <c r="A40" s="1237" t="s">
        <v>421</v>
      </c>
      <c r="B40" s="1216"/>
      <c r="C40" s="1216"/>
      <c r="D40" s="1216"/>
      <c r="E40" s="1216"/>
      <c r="F40" s="674"/>
    </row>
    <row r="41" spans="1:6" s="705" customFormat="1" ht="15" x14ac:dyDescent="0.2">
      <c r="A41" s="676"/>
      <c r="B41" s="807"/>
      <c r="C41" s="807"/>
      <c r="D41" s="808"/>
      <c r="E41" s="807"/>
      <c r="F41" s="674"/>
    </row>
    <row r="42" spans="1:6" s="705" customFormat="1" ht="87.75" customHeight="1" x14ac:dyDescent="0.2">
      <c r="A42" s="1237" t="s">
        <v>422</v>
      </c>
      <c r="B42" s="1216"/>
      <c r="C42" s="1216"/>
      <c r="D42" s="1216"/>
      <c r="E42" s="1216"/>
      <c r="F42" s="674"/>
    </row>
    <row r="43" spans="1:6" s="705" customFormat="1" ht="15" x14ac:dyDescent="0.2">
      <c r="A43" s="676"/>
      <c r="B43" s="807"/>
      <c r="C43" s="807"/>
      <c r="D43" s="808"/>
      <c r="E43" s="807"/>
      <c r="F43" s="674"/>
    </row>
    <row r="44" spans="1:6" s="705" customFormat="1" ht="32.25" customHeight="1" x14ac:dyDescent="0.2">
      <c r="A44" s="1237" t="s">
        <v>423</v>
      </c>
      <c r="B44" s="1216"/>
      <c r="C44" s="1216"/>
      <c r="D44" s="1216"/>
      <c r="E44" s="1216"/>
      <c r="F44" s="674"/>
    </row>
    <row r="45" spans="1:6" s="705" customFormat="1" ht="15" x14ac:dyDescent="0.2">
      <c r="A45" s="676"/>
      <c r="B45" s="807"/>
      <c r="C45" s="807"/>
      <c r="D45" s="808"/>
      <c r="E45" s="807"/>
      <c r="F45" s="674"/>
    </row>
    <row r="46" spans="1:6" s="705" customFormat="1" ht="103.5" customHeight="1" x14ac:dyDescent="0.2">
      <c r="A46" s="1237" t="s">
        <v>424</v>
      </c>
      <c r="B46" s="1216"/>
      <c r="C46" s="1216"/>
      <c r="D46" s="1216"/>
      <c r="E46" s="1216"/>
      <c r="F46" s="674"/>
    </row>
    <row r="47" spans="1:6" s="810" customFormat="1" ht="15" x14ac:dyDescent="0.2">
      <c r="A47" s="809"/>
      <c r="B47" s="487"/>
      <c r="C47" s="487"/>
      <c r="D47" s="806"/>
      <c r="E47" s="487"/>
      <c r="F47" s="674"/>
    </row>
    <row r="48" spans="1:6" s="392" customFormat="1" x14ac:dyDescent="0.2">
      <c r="A48" s="811" t="s">
        <v>7</v>
      </c>
      <c r="B48" s="683" t="s">
        <v>425</v>
      </c>
      <c r="C48" s="684"/>
      <c r="D48" s="786"/>
      <c r="E48" s="685"/>
      <c r="F48" s="686"/>
    </row>
    <row r="49" spans="1:8" s="392" customFormat="1" ht="194.25" customHeight="1" x14ac:dyDescent="0.2">
      <c r="A49" s="812"/>
      <c r="B49" s="676" t="s">
        <v>426</v>
      </c>
      <c r="C49" s="677"/>
      <c r="D49" s="693"/>
      <c r="E49" s="813"/>
      <c r="F49" s="814"/>
    </row>
    <row r="50" spans="1:8" s="392" customFormat="1" x14ac:dyDescent="0.2">
      <c r="A50" s="812"/>
      <c r="B50" s="676" t="s">
        <v>427</v>
      </c>
      <c r="C50" s="684" t="s">
        <v>288</v>
      </c>
      <c r="D50" s="665">
        <f>1150*1.1</f>
        <v>1265</v>
      </c>
      <c r="E50" s="725"/>
      <c r="F50" s="726"/>
      <c r="H50" s="756"/>
    </row>
    <row r="51" spans="1:8" s="810" customFormat="1" ht="15" x14ac:dyDescent="0.2">
      <c r="A51" s="809"/>
      <c r="B51" s="487"/>
      <c r="C51" s="487"/>
      <c r="D51" s="806"/>
      <c r="E51" s="487"/>
      <c r="F51" s="674"/>
    </row>
    <row r="52" spans="1:8" x14ac:dyDescent="0.2">
      <c r="A52" s="688" t="s">
        <v>17</v>
      </c>
      <c r="B52" s="761" t="s">
        <v>428</v>
      </c>
      <c r="C52" s="693"/>
      <c r="D52" s="693"/>
      <c r="E52" s="776"/>
      <c r="F52" s="726"/>
    </row>
    <row r="53" spans="1:8" ht="192" x14ac:dyDescent="0.2">
      <c r="A53" s="688"/>
      <c r="B53" s="676" t="s">
        <v>429</v>
      </c>
      <c r="C53" s="693"/>
      <c r="D53" s="693"/>
      <c r="E53" s="776"/>
      <c r="F53" s="726"/>
    </row>
    <row r="54" spans="1:8" x14ac:dyDescent="0.2">
      <c r="A54" s="688"/>
      <c r="B54" s="723" t="s">
        <v>430</v>
      </c>
      <c r="C54" s="693" t="s">
        <v>6</v>
      </c>
      <c r="D54" s="693">
        <v>20</v>
      </c>
      <c r="E54" s="725"/>
      <c r="F54" s="726"/>
    </row>
    <row r="55" spans="1:8" x14ac:dyDescent="0.2">
      <c r="A55" s="688"/>
      <c r="B55" s="723"/>
      <c r="C55" s="693"/>
      <c r="D55" s="693"/>
      <c r="E55" s="776"/>
      <c r="F55" s="726"/>
    </row>
    <row r="56" spans="1:8" s="392" customFormat="1" x14ac:dyDescent="0.2">
      <c r="A56" s="811" t="s">
        <v>18</v>
      </c>
      <c r="B56" s="683" t="s">
        <v>431</v>
      </c>
      <c r="C56" s="684"/>
      <c r="D56" s="786"/>
      <c r="E56" s="685"/>
      <c r="F56" s="686"/>
    </row>
    <row r="57" spans="1:8" s="392" customFormat="1" ht="123.75" customHeight="1" x14ac:dyDescent="0.2">
      <c r="A57" s="812"/>
      <c r="B57" s="676" t="s">
        <v>432</v>
      </c>
      <c r="C57" s="677"/>
      <c r="D57" s="693"/>
      <c r="E57" s="813"/>
      <c r="F57" s="814"/>
    </row>
    <row r="58" spans="1:8" s="392" customFormat="1" ht="120" x14ac:dyDescent="0.2">
      <c r="A58" s="812"/>
      <c r="B58" s="676" t="s">
        <v>433</v>
      </c>
      <c r="C58" s="677"/>
      <c r="D58" s="693"/>
      <c r="E58" s="813"/>
      <c r="F58" s="814"/>
    </row>
    <row r="59" spans="1:8" s="392" customFormat="1" ht="96" x14ac:dyDescent="0.2">
      <c r="A59" s="815"/>
      <c r="B59" s="689" t="s">
        <v>434</v>
      </c>
      <c r="C59" s="684"/>
      <c r="D59" s="693"/>
      <c r="E59" s="690" t="s">
        <v>158</v>
      </c>
      <c r="F59" s="691"/>
    </row>
    <row r="60" spans="1:8" s="392" customFormat="1" x14ac:dyDescent="0.2">
      <c r="A60" s="815"/>
      <c r="B60" s="816" t="s">
        <v>435</v>
      </c>
      <c r="C60" s="684"/>
      <c r="D60" s="693"/>
      <c r="E60" s="817"/>
      <c r="F60" s="693"/>
    </row>
    <row r="61" spans="1:8" s="392" customFormat="1" ht="13.5" customHeight="1" x14ac:dyDescent="0.2">
      <c r="A61" s="815"/>
      <c r="B61" s="816" t="s">
        <v>436</v>
      </c>
      <c r="C61" s="684"/>
      <c r="D61" s="693"/>
      <c r="E61" s="817"/>
      <c r="F61" s="693"/>
    </row>
    <row r="62" spans="1:8" s="392" customFormat="1" ht="13.5" customHeight="1" x14ac:dyDescent="0.2">
      <c r="A62" s="815"/>
      <c r="B62" s="816" t="s">
        <v>437</v>
      </c>
      <c r="C62" s="684"/>
      <c r="D62" s="693"/>
      <c r="E62" s="817"/>
      <c r="F62" s="693"/>
      <c r="H62" s="756"/>
    </row>
    <row r="63" spans="1:8" s="392" customFormat="1" ht="13.5" customHeight="1" x14ac:dyDescent="0.2">
      <c r="A63" s="815"/>
      <c r="B63" s="818" t="s">
        <v>438</v>
      </c>
      <c r="C63" s="684"/>
      <c r="D63" s="693"/>
      <c r="E63" s="817"/>
      <c r="F63" s="693"/>
    </row>
    <row r="64" spans="1:8" ht="24" x14ac:dyDescent="0.2">
      <c r="A64" s="688"/>
      <c r="B64" s="723" t="s">
        <v>355</v>
      </c>
      <c r="C64" s="693"/>
      <c r="D64" s="724"/>
      <c r="E64" s="725"/>
      <c r="F64" s="708"/>
      <c r="G64" s="691"/>
    </row>
    <row r="65" spans="1:7" x14ac:dyDescent="0.2">
      <c r="A65" s="688"/>
      <c r="B65" s="723" t="s">
        <v>439</v>
      </c>
      <c r="C65" s="693" t="s">
        <v>6</v>
      </c>
      <c r="D65" s="724">
        <v>17</v>
      </c>
      <c r="E65" s="725"/>
      <c r="F65" s="708"/>
      <c r="G65" s="691"/>
    </row>
    <row r="66" spans="1:7" ht="24" x14ac:dyDescent="0.2">
      <c r="A66" s="688"/>
      <c r="B66" s="819" t="s">
        <v>440</v>
      </c>
      <c r="C66" s="693" t="s">
        <v>6</v>
      </c>
      <c r="D66" s="724">
        <v>12</v>
      </c>
      <c r="E66" s="725"/>
      <c r="F66" s="708"/>
      <c r="G66" s="691"/>
    </row>
    <row r="67" spans="1:7" x14ac:dyDescent="0.2">
      <c r="A67" s="688"/>
      <c r="B67" s="723" t="s">
        <v>441</v>
      </c>
      <c r="C67" s="693" t="s">
        <v>6</v>
      </c>
      <c r="D67" s="724">
        <v>2</v>
      </c>
      <c r="E67" s="725"/>
      <c r="F67" s="708"/>
      <c r="G67" s="691"/>
    </row>
    <row r="68" spans="1:7" x14ac:dyDescent="0.2">
      <c r="A68" s="688"/>
      <c r="B68" s="723" t="s">
        <v>442</v>
      </c>
      <c r="C68" s="693" t="s">
        <v>6</v>
      </c>
      <c r="D68" s="724">
        <v>1</v>
      </c>
      <c r="E68" s="725"/>
      <c r="F68" s="708"/>
      <c r="G68" s="691"/>
    </row>
    <row r="69" spans="1:7" ht="24" x14ac:dyDescent="0.2">
      <c r="A69" s="688"/>
      <c r="B69" s="723" t="s">
        <v>265</v>
      </c>
      <c r="C69" s="693" t="s">
        <v>6</v>
      </c>
      <c r="D69" s="724">
        <v>1</v>
      </c>
      <c r="E69" s="725"/>
      <c r="F69" s="708"/>
      <c r="G69" s="691"/>
    </row>
    <row r="70" spans="1:7" x14ac:dyDescent="0.2">
      <c r="A70" s="688"/>
      <c r="B70" s="723" t="s">
        <v>443</v>
      </c>
      <c r="C70" s="693" t="s">
        <v>6</v>
      </c>
      <c r="D70" s="724">
        <v>1</v>
      </c>
      <c r="E70" s="725"/>
      <c r="F70" s="708"/>
      <c r="G70" s="691"/>
    </row>
    <row r="71" spans="1:7" x14ac:dyDescent="0.2">
      <c r="A71" s="688"/>
      <c r="B71" s="723" t="s">
        <v>444</v>
      </c>
      <c r="C71" s="693" t="s">
        <v>6</v>
      </c>
      <c r="D71" s="724">
        <v>1</v>
      </c>
      <c r="E71" s="725"/>
      <c r="F71" s="708"/>
      <c r="G71" s="691"/>
    </row>
    <row r="72" spans="1:7" x14ac:dyDescent="0.2">
      <c r="A72" s="688"/>
      <c r="B72" s="723" t="s">
        <v>445</v>
      </c>
      <c r="C72" s="693" t="s">
        <v>6</v>
      </c>
      <c r="D72" s="724">
        <v>1</v>
      </c>
      <c r="E72" s="725"/>
      <c r="F72" s="708"/>
      <c r="G72" s="691"/>
    </row>
    <row r="73" spans="1:7" x14ac:dyDescent="0.2">
      <c r="A73" s="688"/>
      <c r="B73" s="723" t="s">
        <v>446</v>
      </c>
      <c r="C73" s="693" t="s">
        <v>6</v>
      </c>
      <c r="D73" s="724">
        <v>1</v>
      </c>
      <c r="E73" s="725"/>
      <c r="F73" s="708"/>
      <c r="G73" s="691"/>
    </row>
    <row r="74" spans="1:7" x14ac:dyDescent="0.2">
      <c r="A74" s="688"/>
      <c r="B74" s="723" t="s">
        <v>447</v>
      </c>
      <c r="C74" s="693" t="s">
        <v>6</v>
      </c>
      <c r="D74" s="724">
        <v>1</v>
      </c>
      <c r="E74" s="725"/>
      <c r="F74" s="708"/>
      <c r="G74" s="691"/>
    </row>
    <row r="75" spans="1:7" x14ac:dyDescent="0.2">
      <c r="A75" s="688"/>
      <c r="B75" s="723" t="s">
        <v>448</v>
      </c>
      <c r="C75" s="767" t="s">
        <v>6</v>
      </c>
      <c r="D75" s="724">
        <v>2</v>
      </c>
      <c r="E75" s="725"/>
      <c r="F75" s="708"/>
      <c r="G75" s="691"/>
    </row>
    <row r="76" spans="1:7" x14ac:dyDescent="0.2">
      <c r="A76" s="688"/>
      <c r="B76" s="723" t="s">
        <v>449</v>
      </c>
      <c r="C76" s="767" t="s">
        <v>6</v>
      </c>
      <c r="D76" s="724">
        <v>1</v>
      </c>
      <c r="E76" s="725"/>
      <c r="F76" s="708"/>
      <c r="G76" s="691"/>
    </row>
    <row r="77" spans="1:7" x14ac:dyDescent="0.2">
      <c r="A77" s="688"/>
      <c r="B77" s="723" t="s">
        <v>450</v>
      </c>
      <c r="C77" s="767" t="s">
        <v>6</v>
      </c>
      <c r="D77" s="724">
        <v>1</v>
      </c>
      <c r="E77" s="725"/>
      <c r="F77" s="708"/>
      <c r="G77" s="691"/>
    </row>
    <row r="78" spans="1:7" x14ac:dyDescent="0.2">
      <c r="A78" s="688"/>
      <c r="B78" s="723" t="s">
        <v>451</v>
      </c>
      <c r="C78" s="767" t="s">
        <v>6</v>
      </c>
      <c r="D78" s="724">
        <v>1</v>
      </c>
      <c r="E78" s="725"/>
      <c r="F78" s="708"/>
      <c r="G78" s="691"/>
    </row>
    <row r="79" spans="1:7" x14ac:dyDescent="0.2">
      <c r="A79" s="688"/>
      <c r="B79" s="723" t="s">
        <v>452</v>
      </c>
      <c r="C79" s="697" t="s">
        <v>6</v>
      </c>
      <c r="D79" s="698">
        <v>1</v>
      </c>
      <c r="E79" s="699"/>
      <c r="F79" s="710"/>
      <c r="G79" s="691"/>
    </row>
    <row r="80" spans="1:7" x14ac:dyDescent="0.2">
      <c r="A80" s="688"/>
      <c r="B80" s="723"/>
      <c r="C80" s="693"/>
      <c r="D80" s="665"/>
      <c r="E80" s="690"/>
      <c r="F80" s="768"/>
      <c r="G80" s="691"/>
    </row>
    <row r="81" spans="1:8" x14ac:dyDescent="0.2">
      <c r="A81" s="769"/>
      <c r="B81" s="770"/>
      <c r="C81" s="771"/>
      <c r="D81" s="767"/>
      <c r="E81" s="772"/>
      <c r="F81" s="820"/>
      <c r="H81" s="756"/>
    </row>
    <row r="82" spans="1:8" s="392" customFormat="1" x14ac:dyDescent="0.2">
      <c r="A82" s="811" t="s">
        <v>19</v>
      </c>
      <c r="B82" s="821" t="s">
        <v>453</v>
      </c>
      <c r="C82" s="684"/>
      <c r="D82" s="786"/>
      <c r="E82" s="685"/>
      <c r="F82" s="686"/>
    </row>
    <row r="83" spans="1:8" s="392" customFormat="1" ht="216.75" customHeight="1" x14ac:dyDescent="0.2">
      <c r="A83" s="812"/>
      <c r="B83" s="689" t="s">
        <v>454</v>
      </c>
      <c r="C83" s="677"/>
      <c r="D83" s="693"/>
      <c r="E83" s="813"/>
      <c r="F83" s="814"/>
    </row>
    <row r="84" spans="1:8" x14ac:dyDescent="0.2">
      <c r="A84" s="688"/>
      <c r="B84" s="723"/>
      <c r="C84" s="723" t="s">
        <v>455</v>
      </c>
      <c r="D84" s="693">
        <f>3*1.1</f>
        <v>3.3000000000000003</v>
      </c>
      <c r="E84" s="776"/>
      <c r="F84" s="822"/>
      <c r="G84" s="691"/>
      <c r="H84" s="756"/>
    </row>
    <row r="85" spans="1:8" x14ac:dyDescent="0.2">
      <c r="A85" s="769"/>
      <c r="B85" s="770"/>
      <c r="C85" s="771"/>
      <c r="D85" s="767"/>
      <c r="E85" s="772"/>
      <c r="F85" s="820"/>
      <c r="H85" s="756"/>
    </row>
    <row r="86" spans="1:8" s="392" customFormat="1" x14ac:dyDescent="0.2">
      <c r="A86" s="811" t="s">
        <v>20</v>
      </c>
      <c r="B86" s="821" t="s">
        <v>456</v>
      </c>
      <c r="C86" s="684"/>
      <c r="D86" s="786"/>
      <c r="E86" s="685"/>
      <c r="F86" s="686"/>
    </row>
    <row r="87" spans="1:8" s="392" customFormat="1" ht="36" x14ac:dyDescent="0.2">
      <c r="A87" s="812"/>
      <c r="B87" s="812" t="s">
        <v>457</v>
      </c>
      <c r="C87" s="677"/>
      <c r="D87" s="693"/>
      <c r="E87" s="813"/>
      <c r="F87" s="814"/>
    </row>
    <row r="88" spans="1:8" x14ac:dyDescent="0.2">
      <c r="A88" s="688"/>
      <c r="B88" s="723"/>
      <c r="C88" s="684" t="s">
        <v>288</v>
      </c>
      <c r="D88" s="767">
        <f>13.12*1.1</f>
        <v>14.432</v>
      </c>
      <c r="E88" s="725"/>
      <c r="F88" s="726"/>
      <c r="G88" s="691"/>
      <c r="H88" s="756"/>
    </row>
    <row r="89" spans="1:8" s="705" customFormat="1" ht="15" x14ac:dyDescent="0.25">
      <c r="A89" s="823"/>
      <c r="B89" s="824"/>
      <c r="C89" s="657"/>
      <c r="D89" s="665"/>
      <c r="E89" s="690"/>
      <c r="F89" s="696"/>
      <c r="G89" s="706"/>
      <c r="H89" s="825"/>
    </row>
    <row r="90" spans="1:8" s="705" customFormat="1" ht="15" x14ac:dyDescent="0.25">
      <c r="A90" s="688" t="s">
        <v>21</v>
      </c>
      <c r="B90" s="599" t="s">
        <v>458</v>
      </c>
      <c r="C90" s="657"/>
      <c r="D90" s="665"/>
      <c r="E90" s="690"/>
      <c r="F90" s="696"/>
      <c r="G90" s="706"/>
      <c r="H90" s="707"/>
    </row>
    <row r="91" spans="1:8" s="705" customFormat="1" ht="26.25" x14ac:dyDescent="0.25">
      <c r="A91" s="823"/>
      <c r="B91" s="826" t="s">
        <v>459</v>
      </c>
      <c r="C91" s="657"/>
      <c r="D91" s="665"/>
      <c r="E91" s="690"/>
      <c r="F91" s="696"/>
      <c r="G91" s="706"/>
      <c r="H91" s="707"/>
    </row>
    <row r="92" spans="1:8" ht="108" x14ac:dyDescent="0.2">
      <c r="A92" s="688"/>
      <c r="B92" s="689" t="s">
        <v>460</v>
      </c>
      <c r="C92" s="494"/>
      <c r="D92" s="494"/>
      <c r="E92" s="494"/>
      <c r="F92" s="494"/>
      <c r="G92" s="687"/>
      <c r="H92" s="648"/>
    </row>
    <row r="93" spans="1:8" s="705" customFormat="1" x14ac:dyDescent="0.2">
      <c r="A93" s="823"/>
      <c r="B93" s="827" t="s">
        <v>461</v>
      </c>
      <c r="C93" s="723" t="s">
        <v>288</v>
      </c>
      <c r="D93" s="708">
        <f>16*1.1</f>
        <v>17.600000000000001</v>
      </c>
      <c r="E93" s="725"/>
      <c r="F93" s="828"/>
      <c r="G93" s="706"/>
      <c r="H93" s="707"/>
    </row>
    <row r="94" spans="1:8" s="705" customFormat="1" x14ac:dyDescent="0.2">
      <c r="A94" s="823"/>
      <c r="B94" s="827" t="s">
        <v>462</v>
      </c>
      <c r="C94" s="790" t="s">
        <v>288</v>
      </c>
      <c r="D94" s="710">
        <f>16*1.1</f>
        <v>17.600000000000001</v>
      </c>
      <c r="E94" s="699"/>
      <c r="F94" s="700"/>
      <c r="G94" s="706"/>
      <c r="H94" s="707"/>
    </row>
    <row r="95" spans="1:8" s="705" customFormat="1" x14ac:dyDescent="0.2">
      <c r="A95" s="823"/>
      <c r="B95" s="827"/>
      <c r="C95" s="723"/>
      <c r="D95" s="665"/>
      <c r="E95" s="690"/>
      <c r="F95" s="763"/>
      <c r="G95" s="706"/>
      <c r="H95" s="707"/>
    </row>
    <row r="96" spans="1:8" s="705" customFormat="1" ht="15" x14ac:dyDescent="0.25">
      <c r="A96" s="823"/>
      <c r="B96" s="824"/>
      <c r="C96" s="657"/>
      <c r="D96" s="665"/>
      <c r="E96" s="690"/>
      <c r="F96" s="696"/>
      <c r="G96" s="706"/>
      <c r="H96" s="825"/>
    </row>
    <row r="97" spans="1:8" s="705" customFormat="1" ht="15" x14ac:dyDescent="0.25">
      <c r="A97" s="688" t="s">
        <v>22</v>
      </c>
      <c r="B97" s="599" t="s">
        <v>463</v>
      </c>
      <c r="C97" s="657"/>
      <c r="D97" s="665"/>
      <c r="E97" s="690"/>
      <c r="F97" s="696"/>
      <c r="G97" s="706"/>
      <c r="H97" s="707"/>
    </row>
    <row r="98" spans="1:8" ht="96" x14ac:dyDescent="0.2">
      <c r="A98" s="688"/>
      <c r="B98" s="689" t="s">
        <v>464</v>
      </c>
      <c r="C98" s="494"/>
      <c r="D98" s="494"/>
      <c r="E98" s="494"/>
      <c r="F98" s="494"/>
      <c r="G98" s="687"/>
      <c r="H98" s="648"/>
    </row>
    <row r="99" spans="1:8" s="705" customFormat="1" ht="48.75" x14ac:dyDescent="0.25">
      <c r="A99" s="823"/>
      <c r="B99" s="826" t="s">
        <v>465</v>
      </c>
      <c r="C99" s="657"/>
      <c r="D99" s="665"/>
      <c r="E99" s="690"/>
      <c r="F99" s="696"/>
      <c r="G99" s="706"/>
      <c r="H99" s="707"/>
    </row>
    <row r="100" spans="1:8" s="705" customFormat="1" ht="24" x14ac:dyDescent="0.2">
      <c r="A100" s="823"/>
      <c r="B100" s="827" t="s">
        <v>466</v>
      </c>
      <c r="C100" s="723" t="s">
        <v>288</v>
      </c>
      <c r="D100" s="708">
        <f>54*1.1</f>
        <v>59.400000000000006</v>
      </c>
      <c r="E100" s="725"/>
      <c r="F100" s="829"/>
      <c r="G100" s="706"/>
      <c r="H100" s="707"/>
    </row>
    <row r="101" spans="1:8" s="705" customFormat="1" x14ac:dyDescent="0.2">
      <c r="A101" s="823"/>
      <c r="B101" s="824"/>
      <c r="C101" s="723"/>
      <c r="D101" s="665"/>
      <c r="E101" s="690"/>
      <c r="F101" s="763"/>
      <c r="G101" s="706"/>
      <c r="H101" s="707"/>
    </row>
    <row r="102" spans="1:8" s="705" customFormat="1" x14ac:dyDescent="0.2">
      <c r="A102" s="701" t="s">
        <v>23</v>
      </c>
      <c r="B102" s="702" t="s">
        <v>467</v>
      </c>
      <c r="C102" s="693"/>
      <c r="D102" s="665"/>
      <c r="E102" s="690"/>
      <c r="F102" s="696"/>
      <c r="G102" s="703"/>
      <c r="H102" s="756"/>
    </row>
    <row r="103" spans="1:8" s="722" customFormat="1" ht="96" x14ac:dyDescent="0.2">
      <c r="A103" s="715"/>
      <c r="B103" s="716" t="s">
        <v>468</v>
      </c>
      <c r="C103" s="717"/>
      <c r="D103" s="718"/>
      <c r="E103" s="719"/>
      <c r="F103" s="720"/>
      <c r="G103" s="721"/>
    </row>
    <row r="104" spans="1:8" s="722" customFormat="1" ht="12" x14ac:dyDescent="0.2">
      <c r="A104" s="715"/>
      <c r="B104" s="783" t="s">
        <v>388</v>
      </c>
      <c r="C104" s="784" t="s">
        <v>389</v>
      </c>
      <c r="D104" s="785">
        <f>20*1.1</f>
        <v>22</v>
      </c>
      <c r="E104" s="719"/>
      <c r="F104" s="726"/>
      <c r="G104" s="721"/>
    </row>
    <row r="105" spans="1:8" x14ac:dyDescent="0.2">
      <c r="A105" s="688"/>
      <c r="B105" s="689"/>
      <c r="C105" s="778"/>
      <c r="D105" s="693"/>
      <c r="E105" s="690"/>
      <c r="F105" s="774"/>
      <c r="G105" s="774"/>
    </row>
    <row r="106" spans="1:8" ht="36" x14ac:dyDescent="0.2">
      <c r="A106" s="711" t="s">
        <v>24</v>
      </c>
      <c r="B106" s="761" t="s">
        <v>469</v>
      </c>
      <c r="C106" s="684"/>
      <c r="D106" s="786"/>
      <c r="E106" s="685"/>
      <c r="F106" s="787"/>
      <c r="G106" s="774"/>
    </row>
    <row r="107" spans="1:8" ht="36" x14ac:dyDescent="0.25">
      <c r="A107" s="688"/>
      <c r="B107" s="676" t="s">
        <v>470</v>
      </c>
      <c r="C107" s="657"/>
      <c r="D107" s="693"/>
      <c r="E107" s="690"/>
      <c r="F107" s="788"/>
      <c r="G107" s="774"/>
    </row>
    <row r="108" spans="1:8" x14ac:dyDescent="0.2">
      <c r="A108" s="688"/>
      <c r="B108" s="664"/>
      <c r="C108" s="684" t="s">
        <v>402</v>
      </c>
      <c r="D108" s="693">
        <v>1</v>
      </c>
      <c r="E108" s="690"/>
      <c r="F108" s="793"/>
      <c r="G108" s="774"/>
    </row>
    <row r="109" spans="1:8" ht="15" thickBot="1" x14ac:dyDescent="0.25">
      <c r="A109" s="769"/>
      <c r="B109" s="770"/>
      <c r="C109" s="771"/>
      <c r="D109" s="767"/>
      <c r="E109" s="772"/>
      <c r="F109" s="820"/>
      <c r="H109" s="756"/>
    </row>
    <row r="110" spans="1:8" ht="15.75" thickTop="1" thickBot="1" x14ac:dyDescent="0.25">
      <c r="A110" s="731"/>
      <c r="B110" s="732"/>
      <c r="C110" s="733"/>
      <c r="D110" s="734"/>
      <c r="E110" s="735"/>
      <c r="F110" s="736"/>
      <c r="G110" s="737"/>
      <c r="H110" s="756"/>
    </row>
    <row r="111" spans="1:8" ht="15.75" thickBot="1" x14ac:dyDescent="0.3">
      <c r="A111" s="738" t="s">
        <v>206</v>
      </c>
      <c r="B111" s="739" t="s">
        <v>471</v>
      </c>
      <c r="C111" s="740"/>
      <c r="D111" s="830"/>
      <c r="E111" s="742" t="s">
        <v>55</v>
      </c>
      <c r="F111" s="831"/>
      <c r="H111" s="756"/>
    </row>
    <row r="112" spans="1:8" ht="15" x14ac:dyDescent="0.25">
      <c r="A112" s="405"/>
      <c r="B112" s="635"/>
      <c r="C112" s="657"/>
      <c r="D112" s="786"/>
      <c r="E112" s="635"/>
      <c r="F112" s="659"/>
      <c r="H112" s="756"/>
    </row>
    <row r="133" spans="2:6" x14ac:dyDescent="0.2">
      <c r="B133" s="601"/>
      <c r="C133" s="494"/>
      <c r="D133" s="494"/>
      <c r="E133" s="494"/>
      <c r="F133" s="494"/>
    </row>
    <row r="354" spans="2:6" x14ac:dyDescent="0.2">
      <c r="B354" s="747"/>
      <c r="C354" s="494"/>
      <c r="D354" s="494"/>
      <c r="E354" s="494"/>
      <c r="F354" s="494"/>
    </row>
  </sheetData>
  <mergeCells count="22">
    <mergeCell ref="A40:E40"/>
    <mergeCell ref="A42:E42"/>
    <mergeCell ref="A44:E44"/>
    <mergeCell ref="A46:E46"/>
    <mergeCell ref="A27:E27"/>
    <mergeCell ref="A29:E29"/>
    <mergeCell ref="A31:E31"/>
    <mergeCell ref="A34:E34"/>
    <mergeCell ref="A36:E36"/>
    <mergeCell ref="A38:E38"/>
    <mergeCell ref="A25:E25"/>
    <mergeCell ref="A2:F2"/>
    <mergeCell ref="A3:F3"/>
    <mergeCell ref="B7:F7"/>
    <mergeCell ref="A9:E9"/>
    <mergeCell ref="A11:E11"/>
    <mergeCell ref="A13:E13"/>
    <mergeCell ref="A15:E15"/>
    <mergeCell ref="A17:E17"/>
    <mergeCell ref="A19:E19"/>
    <mergeCell ref="A21:E21"/>
    <mergeCell ref="A23:E23"/>
  </mergeCell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6" manualBreakCount="6">
    <brk id="23" max="5" man="1"/>
    <brk id="32" max="5" man="1"/>
    <brk id="47" max="5" man="1"/>
    <brk id="55" max="5" man="1"/>
    <brk id="76" max="5" man="1"/>
    <brk id="96" max="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327"/>
  <sheetViews>
    <sheetView view="pageBreakPreview" topLeftCell="A100" zoomScaleNormal="80" zoomScaleSheetLayoutView="100" zoomScalePageLayoutView="130" workbookViewId="0">
      <selection activeCell="B75" sqref="B75"/>
    </sheetView>
  </sheetViews>
  <sheetFormatPr defaultRowHeight="14.25" x14ac:dyDescent="0.2"/>
  <cols>
    <col min="1" max="1" width="5.7109375" style="494" customWidth="1"/>
    <col min="2" max="2" width="40.7109375" style="705" customWidth="1"/>
    <col min="3" max="3" width="7.7109375" style="745" customWidth="1"/>
    <col min="4" max="4" width="10.7109375" style="746" customWidth="1"/>
    <col min="5" max="5" width="10.7109375" style="705" customWidth="1"/>
    <col min="6" max="6" width="10.7109375" style="706" customWidth="1"/>
    <col min="7" max="16384" width="9.140625" style="494"/>
  </cols>
  <sheetData>
    <row r="1" spans="1:7" ht="15" x14ac:dyDescent="0.25">
      <c r="A1" s="405"/>
      <c r="B1" s="635"/>
      <c r="C1" s="657"/>
      <c r="D1" s="658"/>
      <c r="E1" s="635"/>
      <c r="F1" s="659"/>
    </row>
    <row r="2" spans="1:7" x14ac:dyDescent="0.2">
      <c r="A2" s="1239" t="s">
        <v>472</v>
      </c>
      <c r="B2" s="1240"/>
      <c r="C2" s="1240"/>
      <c r="D2" s="1240"/>
      <c r="E2" s="1240"/>
      <c r="F2" s="1241"/>
    </row>
    <row r="3" spans="1:7" x14ac:dyDescent="0.2">
      <c r="A3" s="1242" t="s">
        <v>473</v>
      </c>
      <c r="B3" s="1242"/>
      <c r="C3" s="1242"/>
      <c r="D3" s="1242"/>
      <c r="E3" s="1242"/>
      <c r="F3" s="1242"/>
      <c r="G3" s="649"/>
    </row>
    <row r="4" spans="1:7" x14ac:dyDescent="0.2">
      <c r="A4" s="650" t="s">
        <v>272</v>
      </c>
      <c r="B4" s="650" t="s">
        <v>273</v>
      </c>
      <c r="C4" s="650" t="s">
        <v>274</v>
      </c>
      <c r="D4" s="651" t="s">
        <v>275</v>
      </c>
      <c r="E4" s="650" t="s">
        <v>276</v>
      </c>
      <c r="F4" s="650" t="s">
        <v>277</v>
      </c>
    </row>
    <row r="5" spans="1:7" x14ac:dyDescent="0.2">
      <c r="A5" s="653"/>
      <c r="B5" s="653"/>
      <c r="C5" s="653"/>
      <c r="D5" s="654"/>
      <c r="E5" s="653"/>
      <c r="F5" s="653"/>
    </row>
    <row r="6" spans="1:7" x14ac:dyDescent="0.2">
      <c r="A6" s="653"/>
      <c r="B6" s="653"/>
      <c r="C6" s="653"/>
      <c r="D6" s="654"/>
      <c r="E6" s="653"/>
      <c r="F6" s="653"/>
    </row>
    <row r="7" spans="1:7" ht="15.75" thickBot="1" x14ac:dyDescent="0.3">
      <c r="A7" s="660" t="s">
        <v>208</v>
      </c>
      <c r="B7" s="1243" t="s">
        <v>474</v>
      </c>
      <c r="C7" s="1243"/>
      <c r="D7" s="1243"/>
      <c r="E7" s="1243"/>
      <c r="F7" s="1243"/>
    </row>
    <row r="8" spans="1:7" x14ac:dyDescent="0.2">
      <c r="A8" s="662"/>
      <c r="B8" s="663"/>
      <c r="C8" s="664"/>
      <c r="D8" s="665"/>
      <c r="E8" s="666"/>
      <c r="F8" s="667"/>
    </row>
    <row r="9" spans="1:7" x14ac:dyDescent="0.2">
      <c r="A9" s="669" t="s">
        <v>279</v>
      </c>
      <c r="B9" s="670"/>
      <c r="C9" s="671"/>
      <c r="D9" s="672"/>
      <c r="E9" s="673"/>
      <c r="F9" s="674"/>
    </row>
    <row r="10" spans="1:7" x14ac:dyDescent="0.2">
      <c r="A10" s="669"/>
      <c r="B10" s="670"/>
      <c r="C10" s="671"/>
      <c r="D10" s="672"/>
      <c r="E10" s="673"/>
      <c r="F10" s="674"/>
    </row>
    <row r="11" spans="1:7" ht="129.75" customHeight="1" x14ac:dyDescent="0.2">
      <c r="A11" s="1237" t="s">
        <v>475</v>
      </c>
      <c r="B11" s="1238"/>
      <c r="C11" s="1238"/>
      <c r="D11" s="1238"/>
      <c r="E11" s="1238"/>
      <c r="F11" s="674"/>
    </row>
    <row r="12" spans="1:7" x14ac:dyDescent="0.2">
      <c r="A12" s="676"/>
      <c r="B12" s="677"/>
      <c r="C12" s="677"/>
      <c r="D12" s="678"/>
      <c r="E12" s="677"/>
      <c r="F12" s="674"/>
    </row>
    <row r="13" spans="1:7" ht="53.25" customHeight="1" x14ac:dyDescent="0.2">
      <c r="A13" s="1237" t="s">
        <v>476</v>
      </c>
      <c r="B13" s="1237"/>
      <c r="C13" s="1237"/>
      <c r="D13" s="1237"/>
      <c r="E13" s="1237"/>
      <c r="F13" s="674"/>
    </row>
    <row r="14" spans="1:7" x14ac:dyDescent="0.2">
      <c r="A14" s="676"/>
      <c r="B14" s="676"/>
      <c r="C14" s="676"/>
      <c r="D14" s="833"/>
      <c r="E14" s="676"/>
      <c r="F14" s="674"/>
    </row>
    <row r="15" spans="1:7" ht="97.5" customHeight="1" x14ac:dyDescent="0.2">
      <c r="A15" s="1237" t="s">
        <v>477</v>
      </c>
      <c r="B15" s="1237"/>
      <c r="C15" s="1237"/>
      <c r="D15" s="1237"/>
      <c r="E15" s="1237"/>
      <c r="F15" s="674"/>
    </row>
    <row r="16" spans="1:7" x14ac:dyDescent="0.2">
      <c r="A16" s="669"/>
      <c r="B16" s="761"/>
      <c r="C16" s="761"/>
      <c r="D16" s="672"/>
      <c r="E16" s="673"/>
      <c r="F16" s="674"/>
    </row>
    <row r="17" spans="1:6" ht="84" customHeight="1" x14ac:dyDescent="0.25">
      <c r="A17" s="1245" t="s">
        <v>478</v>
      </c>
      <c r="B17" s="1214"/>
      <c r="C17" s="1214"/>
      <c r="D17" s="1214"/>
      <c r="E17" s="1214"/>
      <c r="F17" s="674"/>
    </row>
    <row r="18" spans="1:6" ht="15" x14ac:dyDescent="0.25">
      <c r="A18" s="765"/>
      <c r="B18" s="834"/>
      <c r="C18" s="834"/>
      <c r="D18" s="835"/>
      <c r="E18" s="834"/>
      <c r="F18" s="674"/>
    </row>
    <row r="19" spans="1:6" ht="36" customHeight="1" x14ac:dyDescent="0.25">
      <c r="A19" s="1245" t="s">
        <v>479</v>
      </c>
      <c r="B19" s="1214"/>
      <c r="C19" s="1214"/>
      <c r="D19" s="1214"/>
      <c r="E19" s="1214"/>
      <c r="F19" s="674"/>
    </row>
    <row r="20" spans="1:6" ht="15" x14ac:dyDescent="0.25">
      <c r="A20" s="765"/>
      <c r="B20" s="834"/>
      <c r="C20" s="834"/>
      <c r="D20" s="835"/>
      <c r="E20" s="834"/>
      <c r="F20" s="674"/>
    </row>
    <row r="21" spans="1:6" ht="61.5" customHeight="1" x14ac:dyDescent="0.25">
      <c r="A21" s="1245" t="s">
        <v>480</v>
      </c>
      <c r="B21" s="1214"/>
      <c r="C21" s="1214"/>
      <c r="D21" s="1214"/>
      <c r="E21" s="1214"/>
      <c r="F21" s="674"/>
    </row>
    <row r="22" spans="1:6" ht="15" x14ac:dyDescent="0.25">
      <c r="A22" s="765"/>
      <c r="B22" s="834"/>
      <c r="C22" s="834"/>
      <c r="D22" s="835"/>
      <c r="E22" s="834"/>
      <c r="F22" s="674"/>
    </row>
    <row r="23" spans="1:6" ht="99" customHeight="1" x14ac:dyDescent="0.25">
      <c r="A23" s="1245" t="s">
        <v>481</v>
      </c>
      <c r="B23" s="1214"/>
      <c r="C23" s="1214"/>
      <c r="D23" s="1214"/>
      <c r="E23" s="1214"/>
      <c r="F23" s="674"/>
    </row>
    <row r="24" spans="1:6" ht="15" x14ac:dyDescent="0.25">
      <c r="A24" s="765"/>
      <c r="B24" s="752"/>
      <c r="C24" s="834"/>
      <c r="D24" s="835"/>
      <c r="E24" s="834"/>
      <c r="F24" s="674"/>
    </row>
    <row r="25" spans="1:6" ht="86.25" customHeight="1" x14ac:dyDescent="0.25">
      <c r="A25" s="1245" t="s">
        <v>482</v>
      </c>
      <c r="B25" s="1214"/>
      <c r="C25" s="1214"/>
      <c r="D25" s="1214"/>
      <c r="E25" s="1214"/>
      <c r="F25" s="674"/>
    </row>
    <row r="26" spans="1:6" ht="15" x14ac:dyDescent="0.25">
      <c r="A26" s="765"/>
      <c r="B26" s="834"/>
      <c r="C26" s="834"/>
      <c r="D26" s="835"/>
      <c r="E26" s="834"/>
      <c r="F26" s="674"/>
    </row>
    <row r="27" spans="1:6" ht="62.25" customHeight="1" x14ac:dyDescent="0.25">
      <c r="A27" s="1245" t="s">
        <v>483</v>
      </c>
      <c r="B27" s="1214"/>
      <c r="C27" s="1214"/>
      <c r="D27" s="1214"/>
      <c r="E27" s="1214"/>
      <c r="F27" s="674"/>
    </row>
    <row r="28" spans="1:6" ht="15" x14ac:dyDescent="0.25">
      <c r="A28" s="765"/>
      <c r="B28" s="834"/>
      <c r="C28" s="834"/>
      <c r="D28" s="835"/>
      <c r="E28" s="834"/>
      <c r="F28" s="674"/>
    </row>
    <row r="29" spans="1:6" ht="48.75" customHeight="1" x14ac:dyDescent="0.25">
      <c r="A29" s="1245" t="s">
        <v>484</v>
      </c>
      <c r="B29" s="1214"/>
      <c r="C29" s="1214"/>
      <c r="D29" s="1214"/>
      <c r="E29" s="1214"/>
      <c r="F29" s="674"/>
    </row>
    <row r="30" spans="1:6" ht="15" x14ac:dyDescent="0.25">
      <c r="A30" s="765"/>
      <c r="B30" s="834"/>
      <c r="C30" s="834"/>
      <c r="D30" s="835"/>
      <c r="E30" s="834"/>
      <c r="F30" s="674"/>
    </row>
    <row r="31" spans="1:6" ht="38.25" customHeight="1" x14ac:dyDescent="0.25">
      <c r="A31" s="1245" t="s">
        <v>485</v>
      </c>
      <c r="B31" s="1214"/>
      <c r="C31" s="1214"/>
      <c r="D31" s="1214"/>
      <c r="E31" s="1214"/>
      <c r="F31" s="674"/>
    </row>
    <row r="32" spans="1:6" ht="15" x14ac:dyDescent="0.25">
      <c r="A32" s="765"/>
      <c r="B32" s="834"/>
      <c r="C32" s="834"/>
      <c r="D32" s="835"/>
      <c r="E32" s="834"/>
      <c r="F32" s="674"/>
    </row>
    <row r="33" spans="1:6" ht="51" customHeight="1" x14ac:dyDescent="0.25">
      <c r="A33" s="1245" t="s">
        <v>486</v>
      </c>
      <c r="B33" s="1214"/>
      <c r="C33" s="1214"/>
      <c r="D33" s="1214"/>
      <c r="E33" s="1214"/>
      <c r="F33" s="674"/>
    </row>
    <row r="34" spans="1:6" ht="15" x14ac:dyDescent="0.25">
      <c r="A34" s="765"/>
      <c r="B34" s="834"/>
      <c r="C34" s="834"/>
      <c r="D34" s="835"/>
      <c r="E34" s="834"/>
      <c r="F34" s="674"/>
    </row>
    <row r="35" spans="1:6" ht="122.25" customHeight="1" x14ac:dyDescent="0.25">
      <c r="A35" s="1245" t="s">
        <v>487</v>
      </c>
      <c r="B35" s="1246"/>
      <c r="C35" s="1246"/>
      <c r="D35" s="1246"/>
      <c r="E35" s="1246"/>
      <c r="F35" s="674"/>
    </row>
    <row r="36" spans="1:6" ht="15" x14ac:dyDescent="0.25">
      <c r="A36" s="701"/>
      <c r="B36" s="834"/>
      <c r="C36" s="834"/>
      <c r="D36" s="835"/>
      <c r="E36" s="834"/>
      <c r="F36" s="674"/>
    </row>
    <row r="37" spans="1:6" ht="24.75" customHeight="1" x14ac:dyDescent="0.25">
      <c r="A37" s="1245" t="s">
        <v>488</v>
      </c>
      <c r="B37" s="1246"/>
      <c r="C37" s="1246"/>
      <c r="D37" s="1246"/>
      <c r="E37" s="1246"/>
      <c r="F37" s="674"/>
    </row>
    <row r="38" spans="1:6" ht="15" x14ac:dyDescent="0.25">
      <c r="A38" s="765"/>
      <c r="B38" s="834"/>
      <c r="C38" s="834"/>
      <c r="D38" s="835"/>
      <c r="E38" s="834"/>
      <c r="F38" s="674"/>
    </row>
    <row r="39" spans="1:6" ht="222.75" customHeight="1" x14ac:dyDescent="0.25">
      <c r="A39" s="1245" t="s">
        <v>489</v>
      </c>
      <c r="B39" s="1214"/>
      <c r="C39" s="1214"/>
      <c r="D39" s="1214"/>
      <c r="E39" s="1214"/>
      <c r="F39" s="674"/>
    </row>
    <row r="40" spans="1:6" ht="15" x14ac:dyDescent="0.25">
      <c r="A40" s="765"/>
      <c r="B40" s="834"/>
      <c r="C40" s="834"/>
      <c r="D40" s="835"/>
      <c r="E40" s="834"/>
      <c r="F40" s="674"/>
    </row>
    <row r="41" spans="1:6" ht="67.5" customHeight="1" x14ac:dyDescent="0.25">
      <c r="A41" s="1245" t="s">
        <v>490</v>
      </c>
      <c r="B41" s="1214"/>
      <c r="C41" s="1214"/>
      <c r="D41" s="1214"/>
      <c r="E41" s="1214"/>
      <c r="F41" s="674"/>
    </row>
    <row r="42" spans="1:6" ht="15" x14ac:dyDescent="0.25">
      <c r="A42" s="765"/>
      <c r="B42" s="834"/>
      <c r="C42" s="834"/>
      <c r="D42" s="835"/>
      <c r="E42" s="834"/>
      <c r="F42" s="674"/>
    </row>
    <row r="43" spans="1:6" ht="159" customHeight="1" x14ac:dyDescent="0.25">
      <c r="A43" s="1245" t="s">
        <v>491</v>
      </c>
      <c r="B43" s="1214"/>
      <c r="C43" s="1214"/>
      <c r="D43" s="1214"/>
      <c r="E43" s="1214"/>
      <c r="F43" s="674"/>
    </row>
    <row r="44" spans="1:6" ht="15" x14ac:dyDescent="0.25">
      <c r="A44" s="701"/>
      <c r="B44" s="480"/>
      <c r="C44" s="480"/>
      <c r="D44" s="480"/>
      <c r="E44" s="480"/>
      <c r="F44" s="674"/>
    </row>
    <row r="45" spans="1:6" ht="50.25" customHeight="1" x14ac:dyDescent="0.25">
      <c r="A45" s="1245" t="s">
        <v>492</v>
      </c>
      <c r="B45" s="1214"/>
      <c r="C45" s="1214"/>
      <c r="D45" s="1214"/>
      <c r="E45" s="1214"/>
      <c r="F45" s="674"/>
    </row>
    <row r="46" spans="1:6" ht="15" x14ac:dyDescent="0.25">
      <c r="A46" s="765"/>
      <c r="B46" s="834"/>
      <c r="C46" s="834"/>
      <c r="D46" s="834"/>
      <c r="E46" s="834"/>
      <c r="F46" s="674"/>
    </row>
    <row r="47" spans="1:6" ht="50.25" customHeight="1" x14ac:dyDescent="0.25">
      <c r="A47" s="1245" t="s">
        <v>493</v>
      </c>
      <c r="B47" s="1217"/>
      <c r="C47" s="1217"/>
      <c r="D47" s="1217"/>
      <c r="E47" s="1217"/>
      <c r="F47" s="674"/>
    </row>
    <row r="48" spans="1:6" ht="15" x14ac:dyDescent="0.25">
      <c r="A48" s="765"/>
      <c r="B48" s="836"/>
      <c r="C48" s="836"/>
      <c r="D48" s="836"/>
      <c r="E48" s="836"/>
      <c r="F48" s="674"/>
    </row>
    <row r="49" spans="1:6" ht="97.5" customHeight="1" x14ac:dyDescent="0.25">
      <c r="A49" s="1245" t="s">
        <v>494</v>
      </c>
      <c r="B49" s="1217"/>
      <c r="C49" s="1217"/>
      <c r="D49" s="1217"/>
      <c r="E49" s="1217"/>
      <c r="F49" s="674"/>
    </row>
    <row r="50" spans="1:6" ht="15" x14ac:dyDescent="0.25">
      <c r="A50" s="765"/>
      <c r="B50" s="836"/>
      <c r="C50" s="836"/>
      <c r="D50" s="836"/>
      <c r="E50" s="836"/>
      <c r="F50" s="674"/>
    </row>
    <row r="51" spans="1:6" ht="41.25" customHeight="1" x14ac:dyDescent="0.25">
      <c r="A51" s="1245" t="s">
        <v>495</v>
      </c>
      <c r="B51" s="1217"/>
      <c r="C51" s="1217"/>
      <c r="D51" s="1217"/>
      <c r="E51" s="1217"/>
      <c r="F51" s="674"/>
    </row>
    <row r="52" spans="1:6" ht="15" x14ac:dyDescent="0.25">
      <c r="A52" s="765"/>
      <c r="B52" s="836"/>
      <c r="C52" s="836"/>
      <c r="D52" s="836"/>
      <c r="E52" s="836"/>
      <c r="F52" s="674"/>
    </row>
    <row r="53" spans="1:6" ht="41.25" customHeight="1" x14ac:dyDescent="0.25">
      <c r="A53" s="1245" t="s">
        <v>496</v>
      </c>
      <c r="B53" s="1217"/>
      <c r="C53" s="1217"/>
      <c r="D53" s="1217"/>
      <c r="E53" s="1217"/>
      <c r="F53" s="674"/>
    </row>
    <row r="54" spans="1:6" ht="15" x14ac:dyDescent="0.25">
      <c r="A54" s="765"/>
      <c r="B54" s="836"/>
      <c r="C54" s="836"/>
      <c r="D54" s="836"/>
      <c r="E54" s="836"/>
      <c r="F54" s="674"/>
    </row>
    <row r="55" spans="1:6" ht="51.75" customHeight="1" x14ac:dyDescent="0.25">
      <c r="A55" s="1245" t="s">
        <v>497</v>
      </c>
      <c r="B55" s="1217"/>
      <c r="C55" s="1217"/>
      <c r="D55" s="1217"/>
      <c r="E55" s="1217"/>
      <c r="F55" s="674"/>
    </row>
    <row r="56" spans="1:6" ht="15" x14ac:dyDescent="0.25">
      <c r="A56" s="765"/>
      <c r="B56" s="834"/>
      <c r="C56" s="834"/>
      <c r="D56" s="834"/>
      <c r="E56" s="834"/>
      <c r="F56" s="674"/>
    </row>
    <row r="57" spans="1:6" ht="85.5" customHeight="1" x14ac:dyDescent="0.25">
      <c r="A57" s="1245" t="s">
        <v>498</v>
      </c>
      <c r="B57" s="1217"/>
      <c r="C57" s="1217"/>
      <c r="D57" s="1217"/>
      <c r="E57" s="1217"/>
      <c r="F57" s="674"/>
    </row>
    <row r="58" spans="1:6" ht="15" x14ac:dyDescent="0.25">
      <c r="A58" s="765"/>
      <c r="B58" s="493"/>
      <c r="C58" s="493"/>
      <c r="D58" s="493"/>
      <c r="E58" s="493"/>
      <c r="F58" s="674"/>
    </row>
    <row r="59" spans="1:6" ht="15" x14ac:dyDescent="0.25">
      <c r="A59" s="765"/>
      <c r="B59" s="493"/>
      <c r="C59" s="493"/>
      <c r="D59" s="493"/>
      <c r="E59" s="493"/>
      <c r="F59" s="674"/>
    </row>
    <row r="60" spans="1:6" x14ac:dyDescent="0.2">
      <c r="A60" s="701" t="s">
        <v>7</v>
      </c>
      <c r="B60" s="761" t="s">
        <v>499</v>
      </c>
      <c r="C60" s="761"/>
      <c r="D60" s="672"/>
      <c r="E60" s="673"/>
      <c r="F60" s="674"/>
    </row>
    <row r="61" spans="1:6" ht="36" x14ac:dyDescent="0.2">
      <c r="A61" s="701"/>
      <c r="B61" s="676" t="s">
        <v>500</v>
      </c>
      <c r="C61" s="761"/>
      <c r="D61" s="672"/>
      <c r="E61" s="673"/>
      <c r="F61" s="674"/>
    </row>
    <row r="62" spans="1:6" ht="111.75" customHeight="1" x14ac:dyDescent="0.2">
      <c r="A62" s="701"/>
      <c r="B62" s="676" t="s">
        <v>501</v>
      </c>
      <c r="C62" s="761"/>
      <c r="D62" s="672"/>
      <c r="E62" s="673"/>
      <c r="F62" s="674"/>
    </row>
    <row r="63" spans="1:6" ht="40.5" customHeight="1" x14ac:dyDescent="0.2">
      <c r="A63" s="701"/>
      <c r="B63" s="676" t="s">
        <v>502</v>
      </c>
      <c r="C63" s="761"/>
      <c r="D63" s="672"/>
      <c r="E63" s="673"/>
      <c r="F63" s="674"/>
    </row>
    <row r="64" spans="1:6" s="842" customFormat="1" ht="24" x14ac:dyDescent="0.2">
      <c r="A64" s="837"/>
      <c r="B64" s="676" t="s">
        <v>503</v>
      </c>
      <c r="C64" s="838"/>
      <c r="D64" s="839"/>
      <c r="E64" s="840"/>
      <c r="F64" s="841"/>
    </row>
    <row r="65" spans="1:8" ht="72" x14ac:dyDescent="0.2">
      <c r="A65" s="666" t="s">
        <v>504</v>
      </c>
      <c r="B65" s="676" t="s">
        <v>505</v>
      </c>
      <c r="C65" s="761"/>
      <c r="D65" s="672"/>
      <c r="E65" s="673"/>
      <c r="F65" s="674"/>
    </row>
    <row r="66" spans="1:8" ht="159" customHeight="1" x14ac:dyDescent="0.2">
      <c r="A66" s="666" t="s">
        <v>506</v>
      </c>
      <c r="B66" s="676" t="s">
        <v>507</v>
      </c>
      <c r="C66" s="761"/>
      <c r="D66" s="672"/>
      <c r="E66" s="673"/>
      <c r="F66" s="674"/>
    </row>
    <row r="67" spans="1:8" ht="108" x14ac:dyDescent="0.2">
      <c r="A67" s="666"/>
      <c r="B67" s="676" t="s">
        <v>508</v>
      </c>
      <c r="C67" s="761"/>
      <c r="D67" s="672"/>
      <c r="E67" s="673"/>
      <c r="F67" s="674"/>
    </row>
    <row r="68" spans="1:8" ht="192" x14ac:dyDescent="0.2">
      <c r="A68" s="666" t="s">
        <v>509</v>
      </c>
      <c r="B68" s="676" t="s">
        <v>510</v>
      </c>
      <c r="C68" s="761"/>
      <c r="D68" s="672"/>
      <c r="E68" s="673"/>
      <c r="F68" s="674"/>
    </row>
    <row r="69" spans="1:8" ht="76.5" customHeight="1" x14ac:dyDescent="0.2">
      <c r="A69" s="666" t="s">
        <v>511</v>
      </c>
      <c r="B69" s="676" t="s">
        <v>512</v>
      </c>
      <c r="C69" s="761"/>
      <c r="D69" s="672"/>
      <c r="E69" s="673"/>
      <c r="F69" s="674"/>
    </row>
    <row r="70" spans="1:8" ht="99" customHeight="1" x14ac:dyDescent="0.2">
      <c r="A70" s="666" t="s">
        <v>513</v>
      </c>
      <c r="B70" s="676" t="s">
        <v>514</v>
      </c>
      <c r="C70" s="761"/>
      <c r="D70" s="672"/>
      <c r="E70" s="673"/>
      <c r="F70" s="674"/>
    </row>
    <row r="71" spans="1:8" ht="91.5" customHeight="1" x14ac:dyDescent="0.2">
      <c r="A71" s="666" t="s">
        <v>515</v>
      </c>
      <c r="B71" s="676" t="s">
        <v>516</v>
      </c>
      <c r="C71" s="761"/>
      <c r="D71" s="672"/>
      <c r="E71" s="673"/>
      <c r="F71" s="674"/>
    </row>
    <row r="72" spans="1:8" ht="75" x14ac:dyDescent="0.2">
      <c r="A72" s="666" t="s">
        <v>517</v>
      </c>
      <c r="B72" s="676" t="s">
        <v>518</v>
      </c>
      <c r="C72" s="761"/>
      <c r="D72" s="672"/>
      <c r="E72" s="673"/>
      <c r="F72" s="674"/>
    </row>
    <row r="73" spans="1:8" s="810" customFormat="1" ht="84" x14ac:dyDescent="0.2">
      <c r="A73" s="666" t="s">
        <v>519</v>
      </c>
      <c r="B73" s="676" t="s">
        <v>520</v>
      </c>
      <c r="C73" s="843"/>
      <c r="D73" s="844"/>
      <c r="E73" s="845"/>
      <c r="F73" s="846"/>
    </row>
    <row r="74" spans="1:8" s="810" customFormat="1" ht="96" x14ac:dyDescent="0.2">
      <c r="A74" s="666" t="s">
        <v>521</v>
      </c>
      <c r="B74" s="676" t="s">
        <v>522</v>
      </c>
      <c r="C74" s="843"/>
      <c r="D74" s="844"/>
      <c r="E74" s="845"/>
      <c r="F74" s="846"/>
    </row>
    <row r="75" spans="1:8" x14ac:dyDescent="0.2">
      <c r="A75" s="666"/>
      <c r="B75" s="676"/>
      <c r="C75" s="761"/>
      <c r="D75" s="672"/>
      <c r="E75" s="673"/>
      <c r="F75" s="674"/>
    </row>
    <row r="76" spans="1:8" ht="72" x14ac:dyDescent="0.2">
      <c r="A76" s="711" t="s">
        <v>523</v>
      </c>
      <c r="B76" s="676" t="s">
        <v>524</v>
      </c>
      <c r="C76" s="494"/>
      <c r="D76" s="494"/>
      <c r="E76" s="494"/>
      <c r="F76" s="494"/>
    </row>
    <row r="77" spans="1:8" x14ac:dyDescent="0.2">
      <c r="A77" s="711"/>
      <c r="B77" s="823" t="s">
        <v>525</v>
      </c>
      <c r="C77" s="847" t="s">
        <v>526</v>
      </c>
      <c r="D77" s="665">
        <f>1324*1.1</f>
        <v>1456.4</v>
      </c>
      <c r="E77" s="690"/>
      <c r="F77" s="691"/>
      <c r="H77" s="756"/>
    </row>
    <row r="78" spans="1:8" ht="24" x14ac:dyDescent="0.2">
      <c r="A78" s="711"/>
      <c r="B78" s="823" t="s">
        <v>527</v>
      </c>
      <c r="C78" s="847" t="s">
        <v>526</v>
      </c>
      <c r="D78" s="665">
        <f>1078*1.1</f>
        <v>1185.8000000000002</v>
      </c>
      <c r="E78" s="690"/>
      <c r="F78" s="691"/>
      <c r="H78" s="756"/>
    </row>
    <row r="79" spans="1:8" x14ac:dyDescent="0.2">
      <c r="A79" s="711"/>
      <c r="B79" s="823" t="s">
        <v>528</v>
      </c>
      <c r="C79" s="847" t="s">
        <v>526</v>
      </c>
      <c r="D79" s="665">
        <f>72*1.1</f>
        <v>79.2</v>
      </c>
      <c r="E79" s="690"/>
      <c r="F79" s="691"/>
      <c r="H79" s="756"/>
    </row>
    <row r="80" spans="1:8" x14ac:dyDescent="0.2">
      <c r="A80" s="711"/>
      <c r="B80" s="823" t="s">
        <v>529</v>
      </c>
      <c r="C80" s="847" t="s">
        <v>526</v>
      </c>
      <c r="D80" s="665">
        <f>72*1.1</f>
        <v>79.2</v>
      </c>
      <c r="E80" s="690"/>
      <c r="F80" s="691"/>
      <c r="H80" s="756"/>
    </row>
    <row r="81" spans="1:8" x14ac:dyDescent="0.2">
      <c r="A81" s="711"/>
      <c r="B81" s="823" t="s">
        <v>530</v>
      </c>
      <c r="C81" s="847" t="s">
        <v>526</v>
      </c>
      <c r="D81" s="665">
        <f>1217*1.1</f>
        <v>1338.7</v>
      </c>
      <c r="E81" s="690"/>
      <c r="F81" s="691"/>
      <c r="H81" s="756"/>
    </row>
    <row r="82" spans="1:8" x14ac:dyDescent="0.2">
      <c r="A82" s="711"/>
      <c r="B82" s="676"/>
      <c r="C82" s="684"/>
      <c r="D82" s="693"/>
      <c r="E82" s="690"/>
      <c r="F82" s="691"/>
    </row>
    <row r="83" spans="1:8" ht="24" x14ac:dyDescent="0.2">
      <c r="A83" s="711" t="s">
        <v>531</v>
      </c>
      <c r="B83" s="676" t="s">
        <v>532</v>
      </c>
      <c r="C83" s="494"/>
      <c r="D83" s="494"/>
      <c r="E83" s="494"/>
      <c r="F83" s="494"/>
    </row>
    <row r="84" spans="1:8" x14ac:dyDescent="0.2">
      <c r="A84" s="711"/>
      <c r="B84" s="676"/>
      <c r="C84" s="684" t="s">
        <v>342</v>
      </c>
      <c r="D84" s="693">
        <f>12*1.1</f>
        <v>13.200000000000001</v>
      </c>
      <c r="E84" s="690"/>
      <c r="F84" s="691"/>
      <c r="H84" s="756"/>
    </row>
    <row r="85" spans="1:8" x14ac:dyDescent="0.2">
      <c r="A85" s="711"/>
      <c r="B85" s="676"/>
      <c r="C85" s="684"/>
      <c r="D85" s="693"/>
      <c r="E85" s="690"/>
      <c r="F85" s="691"/>
    </row>
    <row r="86" spans="1:8" ht="40.5" customHeight="1" x14ac:dyDescent="0.2">
      <c r="A86" s="711" t="s">
        <v>533</v>
      </c>
      <c r="B86" s="676" t="s">
        <v>534</v>
      </c>
      <c r="C86" s="494"/>
      <c r="D86" s="494"/>
      <c r="E86" s="494"/>
      <c r="F86" s="494"/>
      <c r="H86" s="756"/>
    </row>
    <row r="87" spans="1:8" x14ac:dyDescent="0.2">
      <c r="A87" s="711"/>
      <c r="B87" s="823" t="s">
        <v>535</v>
      </c>
      <c r="C87" s="684" t="s">
        <v>342</v>
      </c>
      <c r="D87" s="693">
        <f>33*1.1</f>
        <v>36.300000000000004</v>
      </c>
      <c r="E87" s="690"/>
      <c r="F87" s="691"/>
      <c r="H87" s="756"/>
    </row>
    <row r="88" spans="1:8" x14ac:dyDescent="0.2">
      <c r="A88" s="711"/>
      <c r="B88" s="823" t="s">
        <v>536</v>
      </c>
      <c r="C88" s="684" t="s">
        <v>342</v>
      </c>
      <c r="D88" s="693">
        <f>333*1.1</f>
        <v>366.3</v>
      </c>
      <c r="E88" s="690"/>
      <c r="F88" s="691"/>
      <c r="H88" s="756"/>
    </row>
    <row r="89" spans="1:8" x14ac:dyDescent="0.2">
      <c r="A89" s="711"/>
      <c r="B89" s="676"/>
      <c r="C89" s="684"/>
      <c r="D89" s="665"/>
      <c r="E89" s="690"/>
      <c r="F89" s="691"/>
    </row>
    <row r="90" spans="1:8" ht="48" x14ac:dyDescent="0.2">
      <c r="A90" s="711" t="s">
        <v>537</v>
      </c>
      <c r="B90" s="676" t="s">
        <v>538</v>
      </c>
      <c r="C90" s="494"/>
      <c r="D90" s="494"/>
      <c r="E90" s="494"/>
      <c r="F90" s="494"/>
      <c r="H90" s="756"/>
    </row>
    <row r="91" spans="1:8" x14ac:dyDescent="0.2">
      <c r="A91" s="711"/>
      <c r="B91" s="848"/>
      <c r="C91" s="849" t="s">
        <v>6</v>
      </c>
      <c r="D91" s="665">
        <v>10</v>
      </c>
      <c r="E91" s="690"/>
      <c r="F91" s="691"/>
      <c r="H91" s="756"/>
    </row>
    <row r="92" spans="1:8" x14ac:dyDescent="0.2">
      <c r="A92" s="711"/>
      <c r="B92" s="676"/>
      <c r="C92" s="684"/>
      <c r="D92" s="665"/>
      <c r="E92" s="690"/>
      <c r="F92" s="691"/>
    </row>
    <row r="93" spans="1:8" ht="84" x14ac:dyDescent="0.2">
      <c r="A93" s="711" t="s">
        <v>539</v>
      </c>
      <c r="B93" s="676" t="s">
        <v>540</v>
      </c>
      <c r="C93" s="494"/>
      <c r="D93" s="494"/>
      <c r="E93" s="494"/>
      <c r="F93" s="494"/>
      <c r="H93" s="756"/>
    </row>
    <row r="94" spans="1:8" x14ac:dyDescent="0.2">
      <c r="A94" s="711"/>
      <c r="B94" s="676"/>
      <c r="C94" s="849" t="s">
        <v>6</v>
      </c>
      <c r="D94" s="665">
        <v>4</v>
      </c>
      <c r="E94" s="690"/>
      <c r="F94" s="691"/>
      <c r="H94" s="756"/>
    </row>
    <row r="95" spans="1:8" x14ac:dyDescent="0.2">
      <c r="A95" s="711"/>
      <c r="B95" s="676"/>
      <c r="C95" s="684"/>
      <c r="D95" s="665"/>
      <c r="E95" s="690"/>
      <c r="F95" s="691"/>
    </row>
    <row r="96" spans="1:8" ht="60" x14ac:dyDescent="0.2">
      <c r="A96" s="711" t="s">
        <v>541</v>
      </c>
      <c r="B96" s="676" t="s">
        <v>542</v>
      </c>
      <c r="C96" s="494"/>
      <c r="D96" s="494"/>
      <c r="E96" s="494"/>
      <c r="F96" s="494"/>
      <c r="H96" s="756"/>
    </row>
    <row r="97" spans="1:8" x14ac:dyDescent="0.2">
      <c r="A97" s="711"/>
      <c r="B97" s="823" t="s">
        <v>543</v>
      </c>
      <c r="C97" s="847" t="s">
        <v>526</v>
      </c>
      <c r="D97" s="693">
        <f>565*1.1</f>
        <v>621.5</v>
      </c>
      <c r="E97" s="690"/>
      <c r="F97" s="691"/>
      <c r="H97" s="756"/>
    </row>
    <row r="98" spans="1:8" ht="48" x14ac:dyDescent="0.2">
      <c r="A98" s="711"/>
      <c r="B98" s="684" t="s">
        <v>544</v>
      </c>
      <c r="C98" s="847" t="s">
        <v>526</v>
      </c>
      <c r="D98" s="693">
        <f>20*1.1</f>
        <v>22</v>
      </c>
      <c r="E98" s="690"/>
      <c r="F98" s="691"/>
      <c r="H98" s="756"/>
    </row>
    <row r="99" spans="1:8" ht="24" customHeight="1" x14ac:dyDescent="0.2">
      <c r="A99" s="711"/>
      <c r="B99" s="684" t="s">
        <v>529</v>
      </c>
      <c r="C99" s="847" t="s">
        <v>526</v>
      </c>
      <c r="D99" s="693">
        <f>637*1.1</f>
        <v>700.7</v>
      </c>
      <c r="E99" s="690"/>
      <c r="F99" s="691"/>
      <c r="H99" s="756"/>
    </row>
    <row r="100" spans="1:8" x14ac:dyDescent="0.2">
      <c r="A100" s="701"/>
      <c r="B100" s="676"/>
      <c r="C100" s="850"/>
      <c r="D100" s="762"/>
      <c r="E100" s="713"/>
      <c r="F100" s="714"/>
      <c r="H100" s="756"/>
    </row>
    <row r="101" spans="1:8" x14ac:dyDescent="0.2">
      <c r="A101" s="701"/>
      <c r="B101" s="676"/>
      <c r="C101" s="847"/>
      <c r="D101" s="665"/>
      <c r="E101" s="690"/>
      <c r="F101" s="691"/>
    </row>
    <row r="102" spans="1:8" s="392" customFormat="1" ht="24" x14ac:dyDescent="0.2">
      <c r="A102" s="851" t="s">
        <v>17</v>
      </c>
      <c r="B102" s="852" t="s">
        <v>545</v>
      </c>
      <c r="C102" s="852"/>
      <c r="D102" s="724"/>
      <c r="E102" s="725"/>
      <c r="F102" s="708"/>
      <c r="G102" s="853"/>
    </row>
    <row r="103" spans="1:8" s="392" customFormat="1" ht="36" x14ac:dyDescent="0.2">
      <c r="A103" s="854"/>
      <c r="B103" s="792" t="s">
        <v>546</v>
      </c>
      <c r="C103" s="852"/>
      <c r="D103" s="724"/>
      <c r="E103" s="725"/>
      <c r="F103" s="708"/>
      <c r="G103" s="853"/>
    </row>
    <row r="104" spans="1:8" s="392" customFormat="1" ht="108" x14ac:dyDescent="0.2">
      <c r="A104" s="851"/>
      <c r="B104" s="792" t="s">
        <v>547</v>
      </c>
      <c r="C104" s="855"/>
      <c r="D104" s="724"/>
      <c r="E104" s="725"/>
      <c r="F104" s="708"/>
      <c r="G104" s="853"/>
    </row>
    <row r="105" spans="1:8" s="610" customFormat="1" ht="75" customHeight="1" x14ac:dyDescent="0.25">
      <c r="A105" s="634"/>
      <c r="B105" s="689" t="s">
        <v>548</v>
      </c>
      <c r="C105" s="684"/>
      <c r="D105" s="665"/>
      <c r="E105" s="690"/>
      <c r="F105" s="691"/>
    </row>
    <row r="106" spans="1:8" s="392" customFormat="1" ht="24" x14ac:dyDescent="0.2">
      <c r="A106" s="851"/>
      <c r="B106" s="599" t="s">
        <v>549</v>
      </c>
      <c r="C106" s="855"/>
      <c r="D106" s="724"/>
      <c r="E106" s="725"/>
      <c r="F106" s="708"/>
      <c r="G106" s="853"/>
    </row>
    <row r="107" spans="1:8" s="392" customFormat="1" ht="24" x14ac:dyDescent="0.2">
      <c r="A107" s="851"/>
      <c r="B107" s="856" t="s">
        <v>269</v>
      </c>
      <c r="C107" s="723"/>
      <c r="D107" s="767"/>
      <c r="E107" s="725"/>
      <c r="F107" s="708"/>
      <c r="G107" s="853"/>
      <c r="H107" s="857"/>
    </row>
    <row r="108" spans="1:8" s="392" customFormat="1" ht="24" x14ac:dyDescent="0.2">
      <c r="A108" s="851"/>
      <c r="B108" s="755" t="s">
        <v>550</v>
      </c>
      <c r="C108" s="723" t="s">
        <v>288</v>
      </c>
      <c r="D108" s="767">
        <f>92*1.1</f>
        <v>101.2</v>
      </c>
      <c r="E108" s="725"/>
      <c r="F108" s="708"/>
      <c r="G108" s="853"/>
      <c r="H108" s="857"/>
    </row>
    <row r="109" spans="1:8" s="392" customFormat="1" x14ac:dyDescent="0.2">
      <c r="A109" s="851"/>
      <c r="B109" s="755" t="s">
        <v>551</v>
      </c>
      <c r="C109" s="790" t="s">
        <v>288</v>
      </c>
      <c r="D109" s="697">
        <f>10.2*1.1</f>
        <v>11.22</v>
      </c>
      <c r="E109" s="699"/>
      <c r="F109" s="710"/>
      <c r="G109" s="853"/>
      <c r="H109" s="756"/>
    </row>
    <row r="110" spans="1:8" s="392" customFormat="1" x14ac:dyDescent="0.2">
      <c r="A110" s="851"/>
      <c r="B110" s="755"/>
      <c r="C110" s="723"/>
      <c r="D110" s="767"/>
      <c r="E110" s="725"/>
      <c r="F110" s="726"/>
      <c r="G110" s="853"/>
      <c r="H110" s="756"/>
    </row>
    <row r="111" spans="1:8" s="392" customFormat="1" ht="15" thickBot="1" x14ac:dyDescent="0.25">
      <c r="A111" s="851"/>
      <c r="B111" s="755"/>
      <c r="C111" s="723"/>
      <c r="D111" s="767"/>
      <c r="E111" s="725"/>
      <c r="F111" s="726"/>
      <c r="G111" s="853"/>
      <c r="H111" s="857"/>
    </row>
    <row r="112" spans="1:8" ht="15" thickTop="1" x14ac:dyDescent="0.2">
      <c r="A112" s="858"/>
      <c r="B112" s="859"/>
      <c r="C112" s="860"/>
      <c r="D112" s="861"/>
      <c r="E112" s="862"/>
      <c r="F112" s="863"/>
    </row>
    <row r="113" spans="1:6" ht="15.75" thickBot="1" x14ac:dyDescent="0.3">
      <c r="A113" s="864" t="s">
        <v>208</v>
      </c>
      <c r="B113" s="865" t="s">
        <v>552</v>
      </c>
      <c r="C113" s="866"/>
      <c r="D113" s="867"/>
      <c r="E113" s="868" t="s">
        <v>55</v>
      </c>
      <c r="F113" s="869"/>
    </row>
    <row r="114" spans="1:6" ht="15" x14ac:dyDescent="0.25">
      <c r="A114" s="405"/>
      <c r="B114" s="635"/>
      <c r="C114" s="657"/>
      <c r="D114" s="658"/>
      <c r="E114" s="635"/>
      <c r="F114" s="659"/>
    </row>
    <row r="115" spans="1:6" ht="74.25" customHeight="1" x14ac:dyDescent="0.2"/>
    <row r="116" spans="1:6" ht="48.75" customHeight="1" x14ac:dyDescent="0.2"/>
    <row r="121" spans="1:6" ht="122.25" customHeight="1" x14ac:dyDescent="0.2"/>
    <row r="122" spans="1:6" x14ac:dyDescent="0.2">
      <c r="D122" s="870"/>
    </row>
    <row r="123" spans="1:6" x14ac:dyDescent="0.2">
      <c r="D123" s="870"/>
    </row>
    <row r="327" spans="2:6" x14ac:dyDescent="0.2">
      <c r="B327" s="747"/>
      <c r="C327" s="494"/>
      <c r="D327" s="494"/>
      <c r="E327" s="494"/>
      <c r="F327" s="494"/>
    </row>
  </sheetData>
  <mergeCells count="27">
    <mergeCell ref="A53:E53"/>
    <mergeCell ref="A55:E55"/>
    <mergeCell ref="A57:E57"/>
    <mergeCell ref="A41:E41"/>
    <mergeCell ref="A43:E43"/>
    <mergeCell ref="A45:E45"/>
    <mergeCell ref="A47:E47"/>
    <mergeCell ref="A49:E49"/>
    <mergeCell ref="A51:E51"/>
    <mergeCell ref="A39:E39"/>
    <mergeCell ref="A17:E17"/>
    <mergeCell ref="A19:E19"/>
    <mergeCell ref="A21:E21"/>
    <mergeCell ref="A23:E23"/>
    <mergeCell ref="A25:E25"/>
    <mergeCell ref="A27:E27"/>
    <mergeCell ref="A29:E29"/>
    <mergeCell ref="A31:E31"/>
    <mergeCell ref="A33:E33"/>
    <mergeCell ref="A35:E35"/>
    <mergeCell ref="A37:E37"/>
    <mergeCell ref="A15:E15"/>
    <mergeCell ref="A2:F2"/>
    <mergeCell ref="A3:F3"/>
    <mergeCell ref="B7:F7"/>
    <mergeCell ref="A11:E11"/>
    <mergeCell ref="A13:E13"/>
  </mergeCell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4" manualBreakCount="4">
    <brk id="21" max="16383" man="1"/>
    <brk id="36" max="5" man="1"/>
    <brk id="47" max="16383" man="1"/>
    <brk id="104" max="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332"/>
  <sheetViews>
    <sheetView view="pageBreakPreview" topLeftCell="A79" zoomScaleNormal="80" zoomScaleSheetLayoutView="100" zoomScalePageLayoutView="130" workbookViewId="0">
      <selection activeCell="B75" sqref="B75"/>
    </sheetView>
  </sheetViews>
  <sheetFormatPr defaultRowHeight="14.25" x14ac:dyDescent="0.2"/>
  <cols>
    <col min="1" max="1" width="5.7109375" style="494" customWidth="1"/>
    <col min="2" max="2" width="40.7109375" style="705" customWidth="1"/>
    <col min="3" max="3" width="7.7109375" style="745" customWidth="1"/>
    <col min="4" max="4" width="10.7109375" style="746" customWidth="1"/>
    <col min="5" max="5" width="10.7109375" style="705" customWidth="1"/>
    <col min="6" max="6" width="10.7109375" style="706" customWidth="1"/>
    <col min="7" max="16384" width="9.140625" style="494"/>
  </cols>
  <sheetData>
    <row r="1" spans="1:7" x14ac:dyDescent="0.2">
      <c r="A1" s="1242"/>
      <c r="B1" s="1242"/>
      <c r="C1" s="1242"/>
      <c r="D1" s="1242"/>
      <c r="E1" s="1242"/>
      <c r="F1" s="1242"/>
      <c r="G1" s="649"/>
    </row>
    <row r="2" spans="1:7" x14ac:dyDescent="0.2">
      <c r="A2" s="1239" t="s">
        <v>270</v>
      </c>
      <c r="B2" s="1240"/>
      <c r="C2" s="1240"/>
      <c r="D2" s="1240"/>
      <c r="E2" s="1240"/>
      <c r="F2" s="1241"/>
    </row>
    <row r="3" spans="1:7" ht="15" x14ac:dyDescent="0.25">
      <c r="A3" s="405" t="s">
        <v>553</v>
      </c>
      <c r="B3" s="635"/>
      <c r="C3" s="657"/>
      <c r="D3" s="658"/>
      <c r="E3" s="635"/>
      <c r="F3" s="659"/>
    </row>
    <row r="4" spans="1:7" x14ac:dyDescent="0.2">
      <c r="A4" s="650" t="s">
        <v>272</v>
      </c>
      <c r="B4" s="650" t="s">
        <v>273</v>
      </c>
      <c r="C4" s="650" t="s">
        <v>274</v>
      </c>
      <c r="D4" s="651" t="s">
        <v>275</v>
      </c>
      <c r="E4" s="650" t="s">
        <v>276</v>
      </c>
      <c r="F4" s="650" t="s">
        <v>277</v>
      </c>
    </row>
    <row r="5" spans="1:7" x14ac:dyDescent="0.2">
      <c r="A5" s="653"/>
      <c r="B5" s="653"/>
      <c r="C5" s="653"/>
      <c r="D5" s="654"/>
      <c r="E5" s="653"/>
      <c r="F5" s="653"/>
    </row>
    <row r="6" spans="1:7" x14ac:dyDescent="0.2">
      <c r="A6" s="653"/>
      <c r="B6" s="653"/>
      <c r="C6" s="653"/>
      <c r="D6" s="654"/>
      <c r="E6" s="653"/>
      <c r="F6" s="653"/>
    </row>
    <row r="7" spans="1:7" ht="18.75" x14ac:dyDescent="0.3">
      <c r="A7" s="655" t="s">
        <v>16</v>
      </c>
      <c r="B7" s="656" t="s">
        <v>554</v>
      </c>
      <c r="C7" s="657"/>
      <c r="D7" s="658"/>
      <c r="E7" s="635"/>
      <c r="F7" s="659"/>
    </row>
    <row r="8" spans="1:7" ht="18.75" x14ac:dyDescent="0.3">
      <c r="A8" s="405"/>
      <c r="B8" s="656"/>
      <c r="C8" s="657"/>
      <c r="D8" s="658"/>
      <c r="E8" s="635"/>
      <c r="F8" s="659"/>
    </row>
    <row r="9" spans="1:7" ht="15" x14ac:dyDescent="0.25">
      <c r="A9" s="405"/>
      <c r="B9" s="635"/>
      <c r="C9" s="657"/>
      <c r="D9" s="658"/>
      <c r="E9" s="635"/>
      <c r="F9" s="659"/>
    </row>
    <row r="10" spans="1:7" ht="15.75" thickBot="1" x14ac:dyDescent="0.3">
      <c r="A10" s="660" t="s">
        <v>212</v>
      </c>
      <c r="B10" s="1243" t="s">
        <v>555</v>
      </c>
      <c r="C10" s="1243"/>
      <c r="D10" s="1243"/>
      <c r="E10" s="1243"/>
      <c r="F10" s="1243"/>
    </row>
    <row r="11" spans="1:7" x14ac:dyDescent="0.2">
      <c r="A11" s="662"/>
      <c r="B11" s="663"/>
      <c r="C11" s="664"/>
      <c r="D11" s="665"/>
      <c r="E11" s="666"/>
      <c r="F11" s="667"/>
    </row>
    <row r="12" spans="1:7" x14ac:dyDescent="0.2">
      <c r="A12" s="669" t="s">
        <v>279</v>
      </c>
      <c r="B12" s="670"/>
      <c r="C12" s="671"/>
      <c r="D12" s="672"/>
      <c r="E12" s="673"/>
      <c r="F12" s="674"/>
    </row>
    <row r="13" spans="1:7" x14ac:dyDescent="0.2">
      <c r="A13" s="669"/>
      <c r="B13" s="670"/>
      <c r="C13" s="671"/>
      <c r="D13" s="672"/>
      <c r="E13" s="673"/>
      <c r="F13" s="674"/>
    </row>
    <row r="14" spans="1:7" ht="123.75" customHeight="1" x14ac:dyDescent="0.25">
      <c r="A14" s="1245" t="s">
        <v>556</v>
      </c>
      <c r="B14" s="1214"/>
      <c r="C14" s="1214"/>
      <c r="D14" s="1214"/>
      <c r="E14" s="1214"/>
      <c r="F14" s="674"/>
    </row>
    <row r="15" spans="1:7" x14ac:dyDescent="0.2">
      <c r="A15" s="669"/>
      <c r="B15" s="761"/>
      <c r="C15" s="761"/>
      <c r="D15" s="672"/>
      <c r="E15" s="673" t="s">
        <v>557</v>
      </c>
      <c r="F15" s="674"/>
    </row>
    <row r="16" spans="1:7" ht="36" customHeight="1" x14ac:dyDescent="0.25">
      <c r="A16" s="1245" t="s">
        <v>558</v>
      </c>
      <c r="B16" s="1246"/>
      <c r="C16" s="1246"/>
      <c r="D16" s="1246"/>
      <c r="E16" s="1246"/>
      <c r="F16" s="674"/>
    </row>
    <row r="17" spans="1:8" ht="15" x14ac:dyDescent="0.25">
      <c r="A17" s="765"/>
      <c r="B17" s="834"/>
      <c r="C17" s="834"/>
      <c r="D17" s="835"/>
      <c r="E17" s="834"/>
      <c r="F17" s="674"/>
    </row>
    <row r="18" spans="1:8" ht="23.25" customHeight="1" x14ac:dyDescent="0.25">
      <c r="A18" s="1245" t="s">
        <v>559</v>
      </c>
      <c r="B18" s="1214"/>
      <c r="C18" s="1214"/>
      <c r="D18" s="1214"/>
      <c r="E18" s="1214"/>
      <c r="F18" s="674"/>
    </row>
    <row r="19" spans="1:8" x14ac:dyDescent="0.2">
      <c r="A19" s="669"/>
      <c r="B19" s="761"/>
      <c r="C19" s="761"/>
      <c r="D19" s="672"/>
      <c r="E19" s="673"/>
      <c r="F19" s="674"/>
    </row>
    <row r="20" spans="1:8" ht="110.25" customHeight="1" x14ac:dyDescent="0.25">
      <c r="A20" s="1245" t="s">
        <v>560</v>
      </c>
      <c r="B20" s="1214"/>
      <c r="C20" s="1214"/>
      <c r="D20" s="1214"/>
      <c r="E20" s="1214"/>
      <c r="F20" s="674"/>
    </row>
    <row r="21" spans="1:8" ht="15" x14ac:dyDescent="0.25">
      <c r="A21" s="765"/>
      <c r="B21" s="834"/>
      <c r="C21" s="834"/>
      <c r="D21" s="835"/>
      <c r="E21" s="834"/>
      <c r="F21" s="674"/>
    </row>
    <row r="22" spans="1:8" ht="63" customHeight="1" x14ac:dyDescent="0.25">
      <c r="A22" s="1245" t="s">
        <v>561</v>
      </c>
      <c r="B22" s="1214"/>
      <c r="C22" s="1214"/>
      <c r="D22" s="1214"/>
      <c r="E22" s="1214"/>
      <c r="F22" s="674"/>
    </row>
    <row r="23" spans="1:8" ht="15" x14ac:dyDescent="0.25">
      <c r="A23" s="765"/>
      <c r="B23" s="834"/>
      <c r="C23" s="834"/>
      <c r="D23" s="835"/>
      <c r="E23" s="834"/>
      <c r="F23" s="674"/>
    </row>
    <row r="24" spans="1:8" ht="121.5" customHeight="1" x14ac:dyDescent="0.25">
      <c r="A24" s="1245" t="s">
        <v>562</v>
      </c>
      <c r="B24" s="1214"/>
      <c r="C24" s="1214"/>
      <c r="D24" s="1214"/>
      <c r="E24" s="1214"/>
      <c r="F24" s="674"/>
    </row>
    <row r="25" spans="1:8" ht="50.25" customHeight="1" x14ac:dyDescent="0.25">
      <c r="A25" s="1245" t="s">
        <v>563</v>
      </c>
      <c r="B25" s="1214"/>
      <c r="C25" s="1214"/>
      <c r="D25" s="1214"/>
      <c r="E25" s="1214"/>
      <c r="F25" s="674"/>
    </row>
    <row r="26" spans="1:8" ht="15" x14ac:dyDescent="0.25">
      <c r="A26" s="765"/>
      <c r="B26" s="834"/>
      <c r="C26" s="834"/>
      <c r="D26" s="835"/>
      <c r="E26" s="834"/>
      <c r="F26" s="674"/>
    </row>
    <row r="27" spans="1:8" ht="186.75" customHeight="1" x14ac:dyDescent="0.25">
      <c r="A27" s="1245" t="s">
        <v>564</v>
      </c>
      <c r="B27" s="1214"/>
      <c r="C27" s="1214"/>
      <c r="D27" s="1214"/>
      <c r="E27" s="1214"/>
      <c r="F27" s="674"/>
    </row>
    <row r="28" spans="1:8" x14ac:dyDescent="0.2">
      <c r="A28" s="676"/>
      <c r="B28" s="684"/>
      <c r="C28" s="684"/>
      <c r="D28" s="693"/>
      <c r="E28" s="690"/>
      <c r="F28" s="696"/>
      <c r="G28" s="760"/>
      <c r="H28" s="756"/>
    </row>
    <row r="29" spans="1:8" x14ac:dyDescent="0.2">
      <c r="A29" s="688" t="s">
        <v>7</v>
      </c>
      <c r="B29" s="761" t="s">
        <v>565</v>
      </c>
      <c r="C29" s="761"/>
      <c r="D29" s="665"/>
      <c r="E29" s="753"/>
      <c r="F29" s="754"/>
    </row>
    <row r="30" spans="1:8" ht="276" x14ac:dyDescent="0.25">
      <c r="A30" s="405"/>
      <c r="B30" s="765" t="s">
        <v>566</v>
      </c>
      <c r="C30" s="765"/>
      <c r="D30" s="871"/>
      <c r="E30" s="690"/>
      <c r="F30" s="691"/>
    </row>
    <row r="31" spans="1:8" ht="15" x14ac:dyDescent="0.25">
      <c r="A31" s="765"/>
      <c r="B31" s="834"/>
      <c r="C31" s="834"/>
      <c r="D31" s="834"/>
      <c r="E31" s="834"/>
      <c r="F31" s="674"/>
    </row>
    <row r="32" spans="1:8" ht="24" x14ac:dyDescent="0.2">
      <c r="A32" s="711" t="s">
        <v>567</v>
      </c>
      <c r="B32" s="872" t="s">
        <v>568</v>
      </c>
      <c r="C32" s="873"/>
      <c r="D32" s="665"/>
      <c r="E32" s="690"/>
      <c r="F32" s="691"/>
    </row>
    <row r="33" spans="1:8" ht="184.5" customHeight="1" x14ac:dyDescent="0.25">
      <c r="A33" s="405"/>
      <c r="B33" s="792" t="s">
        <v>569</v>
      </c>
      <c r="C33" s="873"/>
      <c r="D33" s="665"/>
      <c r="E33" s="690"/>
      <c r="F33" s="691"/>
    </row>
    <row r="34" spans="1:8" ht="84" x14ac:dyDescent="0.25">
      <c r="A34" s="405"/>
      <c r="B34" s="792" t="s">
        <v>570</v>
      </c>
      <c r="C34" s="873"/>
      <c r="D34" s="665"/>
      <c r="E34" s="690"/>
      <c r="F34" s="691"/>
    </row>
    <row r="35" spans="1:8" ht="36.75" x14ac:dyDescent="0.25">
      <c r="A35" s="405"/>
      <c r="B35" s="684" t="s">
        <v>571</v>
      </c>
      <c r="C35" s="684" t="s">
        <v>342</v>
      </c>
      <c r="D35" s="693">
        <f>197*1.1</f>
        <v>216.70000000000002</v>
      </c>
      <c r="E35" s="690"/>
      <c r="F35" s="691"/>
      <c r="H35" s="756"/>
    </row>
    <row r="36" spans="1:8" ht="15" x14ac:dyDescent="0.25">
      <c r="A36" s="405"/>
      <c r="B36" s="684" t="s">
        <v>572</v>
      </c>
      <c r="C36" s="723" t="s">
        <v>288</v>
      </c>
      <c r="D36" s="767">
        <f>59*1.1</f>
        <v>64.900000000000006</v>
      </c>
      <c r="E36" s="725"/>
      <c r="F36" s="708"/>
      <c r="H36" s="756"/>
    </row>
    <row r="37" spans="1:8" ht="15" x14ac:dyDescent="0.25">
      <c r="A37" s="405"/>
      <c r="B37" s="684" t="s">
        <v>573</v>
      </c>
      <c r="C37" s="723" t="s">
        <v>288</v>
      </c>
      <c r="D37" s="767">
        <f>D36</f>
        <v>64.900000000000006</v>
      </c>
      <c r="E37" s="725"/>
      <c r="F37" s="708"/>
      <c r="H37" s="756"/>
    </row>
    <row r="38" spans="1:8" ht="36.75" x14ac:dyDescent="0.25">
      <c r="A38" s="405"/>
      <c r="B38" s="684" t="s">
        <v>574</v>
      </c>
      <c r="C38" s="684" t="s">
        <v>342</v>
      </c>
      <c r="D38" s="693">
        <f>2.5*1.1</f>
        <v>2.75</v>
      </c>
      <c r="E38" s="690"/>
      <c r="F38" s="691"/>
      <c r="H38" s="756"/>
    </row>
    <row r="39" spans="1:8" ht="15" x14ac:dyDescent="0.25">
      <c r="A39" s="405"/>
      <c r="B39" s="684" t="s">
        <v>575</v>
      </c>
      <c r="C39" s="723" t="s">
        <v>288</v>
      </c>
      <c r="D39" s="767">
        <f>1*1.1</f>
        <v>1.1000000000000001</v>
      </c>
      <c r="E39" s="725"/>
      <c r="F39" s="708"/>
      <c r="H39" s="756"/>
    </row>
    <row r="40" spans="1:8" ht="15" x14ac:dyDescent="0.25">
      <c r="A40" s="405"/>
      <c r="B40" s="684" t="s">
        <v>576</v>
      </c>
      <c r="C40" s="723" t="s">
        <v>288</v>
      </c>
      <c r="D40" s="767">
        <f>D39</f>
        <v>1.1000000000000001</v>
      </c>
      <c r="E40" s="725"/>
      <c r="F40" s="708"/>
      <c r="H40" s="756"/>
    </row>
    <row r="41" spans="1:8" ht="24.75" x14ac:dyDescent="0.25">
      <c r="A41" s="405"/>
      <c r="B41" s="684" t="s">
        <v>577</v>
      </c>
      <c r="C41" s="684" t="s">
        <v>342</v>
      </c>
      <c r="D41" s="693">
        <f>3.3*1.1</f>
        <v>3.63</v>
      </c>
      <c r="E41" s="690"/>
      <c r="F41" s="691"/>
      <c r="H41" s="756"/>
    </row>
    <row r="42" spans="1:8" ht="15" x14ac:dyDescent="0.25">
      <c r="A42" s="405"/>
      <c r="B42" s="684" t="s">
        <v>575</v>
      </c>
      <c r="C42" s="723" t="s">
        <v>288</v>
      </c>
      <c r="D42" s="767">
        <f>1.2*1.1</f>
        <v>1.32</v>
      </c>
      <c r="E42" s="725"/>
      <c r="F42" s="708"/>
      <c r="H42" s="756"/>
    </row>
    <row r="43" spans="1:8" ht="15" x14ac:dyDescent="0.25">
      <c r="A43" s="405"/>
      <c r="B43" s="684" t="s">
        <v>573</v>
      </c>
      <c r="C43" s="723" t="s">
        <v>288</v>
      </c>
      <c r="D43" s="767">
        <f>D42</f>
        <v>1.32</v>
      </c>
      <c r="E43" s="725"/>
      <c r="F43" s="708"/>
      <c r="H43" s="756"/>
    </row>
    <row r="44" spans="1:8" ht="15" x14ac:dyDescent="0.25">
      <c r="A44" s="405"/>
      <c r="B44" s="684"/>
      <c r="C44" s="684"/>
      <c r="D44" s="693"/>
      <c r="E44" s="690"/>
      <c r="F44" s="691"/>
      <c r="H44" s="756"/>
    </row>
    <row r="45" spans="1:8" ht="15" x14ac:dyDescent="0.25">
      <c r="A45" s="405"/>
      <c r="B45" s="684"/>
      <c r="C45" s="723"/>
      <c r="D45" s="767"/>
      <c r="E45" s="725"/>
      <c r="F45" s="708"/>
      <c r="H45" s="756"/>
    </row>
    <row r="46" spans="1:8" ht="15" x14ac:dyDescent="0.25">
      <c r="A46" s="405"/>
      <c r="B46" s="684"/>
      <c r="C46" s="723"/>
      <c r="D46" s="767"/>
      <c r="E46" s="725"/>
      <c r="F46" s="708"/>
      <c r="H46" s="756"/>
    </row>
    <row r="47" spans="1:8" ht="36.75" x14ac:dyDescent="0.25">
      <c r="A47" s="405"/>
      <c r="B47" s="684" t="s">
        <v>578</v>
      </c>
      <c r="C47" s="684" t="s">
        <v>342</v>
      </c>
      <c r="D47" s="693">
        <f>30*1.1</f>
        <v>33</v>
      </c>
      <c r="E47" s="690"/>
      <c r="F47" s="691"/>
      <c r="H47" s="756"/>
    </row>
    <row r="48" spans="1:8" ht="15" x14ac:dyDescent="0.25">
      <c r="A48" s="405"/>
      <c r="B48" s="684" t="s">
        <v>579</v>
      </c>
      <c r="C48" s="723" t="s">
        <v>288</v>
      </c>
      <c r="D48" s="767">
        <f>6*1.1</f>
        <v>6.6000000000000005</v>
      </c>
      <c r="E48" s="725"/>
      <c r="F48" s="708"/>
      <c r="H48" s="756"/>
    </row>
    <row r="49" spans="1:8" ht="15" x14ac:dyDescent="0.25">
      <c r="A49" s="405"/>
      <c r="B49" s="684"/>
      <c r="C49" s="723"/>
      <c r="D49" s="767"/>
      <c r="E49" s="725"/>
      <c r="F49" s="708"/>
      <c r="H49" s="756"/>
    </row>
    <row r="50" spans="1:8" ht="24.75" x14ac:dyDescent="0.25">
      <c r="A50" s="405"/>
      <c r="B50" s="684" t="s">
        <v>580</v>
      </c>
      <c r="C50" s="684" t="s">
        <v>342</v>
      </c>
      <c r="D50" s="693">
        <f>11*1.1</f>
        <v>12.100000000000001</v>
      </c>
      <c r="E50" s="690"/>
      <c r="F50" s="691"/>
      <c r="H50" s="756"/>
    </row>
    <row r="51" spans="1:8" ht="15" x14ac:dyDescent="0.25">
      <c r="A51" s="405"/>
      <c r="B51" s="684" t="s">
        <v>572</v>
      </c>
      <c r="C51" s="723" t="s">
        <v>288</v>
      </c>
      <c r="D51" s="767">
        <f>3.3*1.1</f>
        <v>3.63</v>
      </c>
      <c r="E51" s="725"/>
      <c r="F51" s="708"/>
      <c r="H51" s="756"/>
    </row>
    <row r="52" spans="1:8" ht="15" x14ac:dyDescent="0.25">
      <c r="A52" s="405"/>
      <c r="B52" s="684" t="s">
        <v>581</v>
      </c>
      <c r="C52" s="723" t="s">
        <v>288</v>
      </c>
      <c r="D52" s="767">
        <f>D51</f>
        <v>3.63</v>
      </c>
      <c r="E52" s="725"/>
      <c r="F52" s="708"/>
      <c r="H52" s="756"/>
    </row>
    <row r="53" spans="1:8" ht="36.75" x14ac:dyDescent="0.25">
      <c r="A53" s="405"/>
      <c r="B53" s="684" t="s">
        <v>582</v>
      </c>
      <c r="C53" s="684" t="s">
        <v>342</v>
      </c>
      <c r="D53" s="693">
        <f>4.5*1.1</f>
        <v>4.95</v>
      </c>
      <c r="E53" s="690"/>
      <c r="F53" s="691"/>
      <c r="H53" s="756"/>
    </row>
    <row r="54" spans="1:8" ht="15" x14ac:dyDescent="0.25">
      <c r="A54" s="405"/>
      <c r="B54" s="684" t="s">
        <v>575</v>
      </c>
      <c r="C54" s="723" t="s">
        <v>288</v>
      </c>
      <c r="D54" s="767">
        <f>1.6*1.1</f>
        <v>1.7600000000000002</v>
      </c>
      <c r="E54" s="725"/>
      <c r="F54" s="708"/>
      <c r="H54" s="756"/>
    </row>
    <row r="55" spans="1:8" ht="15" x14ac:dyDescent="0.25">
      <c r="A55" s="405"/>
      <c r="B55" s="684" t="s">
        <v>583</v>
      </c>
      <c r="C55" s="723" t="s">
        <v>288</v>
      </c>
      <c r="D55" s="767">
        <f>D54</f>
        <v>1.7600000000000002</v>
      </c>
      <c r="E55" s="725"/>
      <c r="F55" s="708"/>
      <c r="H55" s="756"/>
    </row>
    <row r="56" spans="1:8" ht="34.5" customHeight="1" x14ac:dyDescent="0.25">
      <c r="A56" s="405"/>
      <c r="B56" s="684" t="s">
        <v>584</v>
      </c>
      <c r="C56" s="684" t="s">
        <v>342</v>
      </c>
      <c r="D56" s="693">
        <f>8.15*1.1</f>
        <v>8.9650000000000016</v>
      </c>
      <c r="E56" s="690"/>
      <c r="F56" s="691"/>
      <c r="H56" s="756"/>
    </row>
    <row r="57" spans="1:8" ht="15" x14ac:dyDescent="0.25">
      <c r="A57" s="405"/>
      <c r="B57" s="684" t="s">
        <v>579</v>
      </c>
      <c r="C57" s="723" t="s">
        <v>288</v>
      </c>
      <c r="D57" s="767">
        <f>1.6*1.1</f>
        <v>1.7600000000000002</v>
      </c>
      <c r="E57" s="725"/>
      <c r="F57" s="708"/>
      <c r="H57" s="756"/>
    </row>
    <row r="58" spans="1:8" ht="36.75" x14ac:dyDescent="0.25">
      <c r="A58" s="405"/>
      <c r="B58" s="684" t="s">
        <v>585</v>
      </c>
      <c r="C58" s="684" t="s">
        <v>342</v>
      </c>
      <c r="D58" s="693">
        <f>2*1.1</f>
        <v>2.2000000000000002</v>
      </c>
      <c r="E58" s="690"/>
      <c r="F58" s="691"/>
      <c r="H58" s="756"/>
    </row>
    <row r="59" spans="1:8" ht="15" x14ac:dyDescent="0.25">
      <c r="A59" s="405"/>
      <c r="B59" s="684"/>
      <c r="C59" s="723"/>
      <c r="D59" s="767"/>
      <c r="E59" s="725"/>
      <c r="F59" s="708"/>
      <c r="H59" s="756"/>
    </row>
    <row r="60" spans="1:8" ht="24.75" x14ac:dyDescent="0.25">
      <c r="A60" s="405"/>
      <c r="B60" s="684" t="s">
        <v>586</v>
      </c>
      <c r="C60" s="684" t="s">
        <v>342</v>
      </c>
      <c r="D60" s="693">
        <f>169*1.1</f>
        <v>185.9</v>
      </c>
      <c r="E60" s="690"/>
      <c r="F60" s="691"/>
      <c r="H60" s="756"/>
    </row>
    <row r="61" spans="1:8" ht="15" x14ac:dyDescent="0.25">
      <c r="A61" s="405"/>
      <c r="B61" s="684" t="s">
        <v>587</v>
      </c>
      <c r="C61" s="723" t="s">
        <v>288</v>
      </c>
      <c r="D61" s="767">
        <f>54*1.1</f>
        <v>59.400000000000006</v>
      </c>
      <c r="E61" s="725"/>
      <c r="F61" s="708"/>
      <c r="H61" s="756"/>
    </row>
    <row r="62" spans="1:8" ht="24.75" x14ac:dyDescent="0.25">
      <c r="A62" s="405"/>
      <c r="B62" s="684" t="s">
        <v>588</v>
      </c>
      <c r="C62" s="684" t="s">
        <v>342</v>
      </c>
      <c r="D62" s="693">
        <f>169*1.1</f>
        <v>185.9</v>
      </c>
      <c r="E62" s="690"/>
      <c r="F62" s="691"/>
      <c r="H62" s="756"/>
    </row>
    <row r="63" spans="1:8" ht="15" x14ac:dyDescent="0.25">
      <c r="A63" s="405"/>
      <c r="B63" s="684" t="s">
        <v>587</v>
      </c>
      <c r="C63" s="723" t="s">
        <v>288</v>
      </c>
      <c r="D63" s="767">
        <f>54*1.1</f>
        <v>59.400000000000006</v>
      </c>
      <c r="E63" s="725"/>
      <c r="F63" s="708"/>
      <c r="H63" s="756"/>
    </row>
    <row r="64" spans="1:8" ht="36.75" x14ac:dyDescent="0.25">
      <c r="A64" s="405"/>
      <c r="B64" s="684" t="s">
        <v>589</v>
      </c>
      <c r="C64" s="684" t="s">
        <v>342</v>
      </c>
      <c r="D64" s="693">
        <f>46*1.1</f>
        <v>50.6</v>
      </c>
      <c r="E64" s="690"/>
      <c r="F64" s="691"/>
      <c r="H64" s="756"/>
    </row>
    <row r="65" spans="1:8" ht="15" x14ac:dyDescent="0.25">
      <c r="A65" s="405"/>
      <c r="B65" s="684" t="s">
        <v>590</v>
      </c>
      <c r="C65" s="684" t="s">
        <v>342</v>
      </c>
      <c r="D65" s="767">
        <f>46*1.1</f>
        <v>50.6</v>
      </c>
      <c r="E65" s="725"/>
      <c r="F65" s="708"/>
      <c r="H65" s="756"/>
    </row>
    <row r="66" spans="1:8" ht="15" x14ac:dyDescent="0.25">
      <c r="A66" s="405"/>
      <c r="B66" s="684" t="s">
        <v>591</v>
      </c>
      <c r="C66" s="723" t="s">
        <v>288</v>
      </c>
      <c r="D66" s="767">
        <f>5*1.1</f>
        <v>5.5</v>
      </c>
      <c r="E66" s="725"/>
      <c r="F66" s="708"/>
      <c r="H66" s="756"/>
    </row>
    <row r="67" spans="1:8" ht="36.75" x14ac:dyDescent="0.25">
      <c r="A67" s="405"/>
      <c r="B67" s="684" t="s">
        <v>592</v>
      </c>
      <c r="C67" s="684" t="s">
        <v>342</v>
      </c>
      <c r="D67" s="693">
        <f>26*1.1</f>
        <v>28.6</v>
      </c>
      <c r="E67" s="690"/>
      <c r="F67" s="691"/>
      <c r="H67" s="756"/>
    </row>
    <row r="68" spans="1:8" ht="24.75" x14ac:dyDescent="0.25">
      <c r="A68" s="405"/>
      <c r="B68" s="684" t="s">
        <v>593</v>
      </c>
      <c r="C68" s="684" t="s">
        <v>342</v>
      </c>
      <c r="D68" s="693">
        <f>125*1.1</f>
        <v>137.5</v>
      </c>
      <c r="E68" s="690"/>
      <c r="F68" s="691"/>
      <c r="H68" s="756"/>
    </row>
    <row r="69" spans="1:8" ht="15" x14ac:dyDescent="0.25">
      <c r="A69" s="405"/>
      <c r="B69" s="684" t="s">
        <v>594</v>
      </c>
      <c r="C69" s="723" t="s">
        <v>288</v>
      </c>
      <c r="D69" s="767">
        <f>46*1.1</f>
        <v>50.6</v>
      </c>
      <c r="E69" s="725"/>
      <c r="F69" s="708"/>
      <c r="H69" s="756"/>
    </row>
    <row r="70" spans="1:8" ht="15" x14ac:dyDescent="0.25">
      <c r="A70" s="405"/>
      <c r="B70" s="684" t="s">
        <v>591</v>
      </c>
      <c r="C70" s="723" t="s">
        <v>288</v>
      </c>
      <c r="D70" s="767">
        <f>D69</f>
        <v>50.6</v>
      </c>
      <c r="E70" s="725"/>
      <c r="F70" s="708"/>
      <c r="H70" s="756"/>
    </row>
    <row r="71" spans="1:8" ht="24.75" x14ac:dyDescent="0.25">
      <c r="A71" s="405"/>
      <c r="B71" s="684" t="s">
        <v>595</v>
      </c>
      <c r="C71" s="684" t="s">
        <v>342</v>
      </c>
      <c r="D71" s="693">
        <f>149*1.1</f>
        <v>163.9</v>
      </c>
      <c r="E71" s="690"/>
      <c r="F71" s="691"/>
      <c r="H71" s="756"/>
    </row>
    <row r="72" spans="1:8" ht="15" x14ac:dyDescent="0.25">
      <c r="A72" s="405"/>
      <c r="B72" s="684" t="s">
        <v>575</v>
      </c>
      <c r="C72" s="723" t="s">
        <v>288</v>
      </c>
      <c r="D72" s="767">
        <f>54*1.1</f>
        <v>59.400000000000006</v>
      </c>
      <c r="E72" s="725"/>
      <c r="F72" s="708"/>
      <c r="H72" s="756"/>
    </row>
    <row r="73" spans="1:8" ht="15" x14ac:dyDescent="0.25">
      <c r="A73" s="405"/>
      <c r="B73" s="684" t="s">
        <v>591</v>
      </c>
      <c r="C73" s="790" t="s">
        <v>288</v>
      </c>
      <c r="D73" s="697">
        <f>D72</f>
        <v>59.400000000000006</v>
      </c>
      <c r="E73" s="699"/>
      <c r="F73" s="710"/>
      <c r="H73" s="756"/>
    </row>
    <row r="74" spans="1:8" x14ac:dyDescent="0.2">
      <c r="A74" s="711"/>
      <c r="B74" s="676"/>
      <c r="C74" s="723"/>
      <c r="D74" s="724"/>
      <c r="E74" s="725"/>
      <c r="F74" s="726"/>
      <c r="H74" s="756"/>
    </row>
    <row r="75" spans="1:8" x14ac:dyDescent="0.2">
      <c r="A75" s="676"/>
      <c r="B75" s="684"/>
      <c r="C75" s="684"/>
      <c r="D75" s="693"/>
      <c r="E75" s="690"/>
      <c r="F75" s="696"/>
      <c r="G75" s="760"/>
      <c r="H75" s="756"/>
    </row>
    <row r="76" spans="1:8" x14ac:dyDescent="0.2">
      <c r="A76" s="711" t="s">
        <v>17</v>
      </c>
      <c r="B76" s="874" t="s">
        <v>596</v>
      </c>
      <c r="C76" s="723"/>
      <c r="D76" s="708"/>
      <c r="E76" s="725"/>
      <c r="F76" s="875"/>
    </row>
    <row r="77" spans="1:8" ht="209.25" customHeight="1" x14ac:dyDescent="0.2">
      <c r="A77" s="711"/>
      <c r="B77" s="792" t="s">
        <v>597</v>
      </c>
      <c r="C77" s="723"/>
      <c r="D77" s="708"/>
      <c r="E77" s="725"/>
      <c r="F77" s="875"/>
    </row>
    <row r="78" spans="1:8" ht="96" x14ac:dyDescent="0.2">
      <c r="A78" s="711"/>
      <c r="B78" s="676" t="s">
        <v>598</v>
      </c>
      <c r="C78" s="723"/>
      <c r="D78" s="708"/>
      <c r="E78" s="725"/>
      <c r="F78" s="875"/>
    </row>
    <row r="79" spans="1:8" x14ac:dyDescent="0.2">
      <c r="A79" s="711"/>
      <c r="B79" s="792" t="s">
        <v>599</v>
      </c>
      <c r="C79" s="723"/>
      <c r="D79" s="708"/>
      <c r="E79" s="725"/>
      <c r="F79" s="875"/>
    </row>
    <row r="80" spans="1:8" ht="24" x14ac:dyDescent="0.2">
      <c r="A80" s="711"/>
      <c r="B80" s="876" t="s">
        <v>600</v>
      </c>
      <c r="C80" s="684" t="s">
        <v>601</v>
      </c>
      <c r="D80" s="691">
        <f>2.8*1.1</f>
        <v>3.08</v>
      </c>
      <c r="E80" s="690"/>
      <c r="F80" s="768"/>
      <c r="H80" s="877"/>
    </row>
    <row r="81" spans="1:9" ht="15.75" customHeight="1" x14ac:dyDescent="0.2">
      <c r="A81" s="688"/>
      <c r="B81" s="684"/>
      <c r="C81" s="723"/>
      <c r="D81" s="724"/>
      <c r="E81" s="725"/>
      <c r="F81" s="726"/>
    </row>
    <row r="82" spans="1:9" s="392" customFormat="1" x14ac:dyDescent="0.2">
      <c r="A82" s="815" t="s">
        <v>18</v>
      </c>
      <c r="B82" s="872" t="s">
        <v>602</v>
      </c>
      <c r="C82" s="878"/>
      <c r="D82" s="658"/>
      <c r="E82" s="879"/>
      <c r="F82" s="880"/>
    </row>
    <row r="83" spans="1:9" s="392" customFormat="1" ht="146.25" customHeight="1" x14ac:dyDescent="0.25">
      <c r="A83" s="360"/>
      <c r="B83" s="792" t="s">
        <v>603</v>
      </c>
      <c r="C83" s="881"/>
      <c r="D83" s="658"/>
      <c r="E83" s="879"/>
      <c r="F83" s="880"/>
    </row>
    <row r="84" spans="1:9" s="392" customFormat="1" ht="14.25" customHeight="1" x14ac:dyDescent="0.2">
      <c r="A84" s="815"/>
      <c r="B84" s="882"/>
      <c r="C84" s="881" t="s">
        <v>342</v>
      </c>
      <c r="D84" s="786">
        <f>33*1.1</f>
        <v>36.300000000000004</v>
      </c>
      <c r="E84" s="879"/>
      <c r="F84" s="883"/>
      <c r="H84" s="857"/>
    </row>
    <row r="85" spans="1:9" x14ac:dyDescent="0.2">
      <c r="A85" s="711"/>
      <c r="B85" s="792"/>
      <c r="C85" s="723"/>
      <c r="D85" s="708"/>
      <c r="E85" s="725"/>
      <c r="F85" s="875"/>
    </row>
    <row r="86" spans="1:9" x14ac:dyDescent="0.2">
      <c r="A86" s="711" t="s">
        <v>19</v>
      </c>
      <c r="B86" s="874" t="s">
        <v>604</v>
      </c>
      <c r="C86" s="684"/>
      <c r="D86" s="665"/>
      <c r="E86" s="690"/>
      <c r="F86" s="691"/>
      <c r="H86" s="756"/>
      <c r="I86" s="756"/>
    </row>
    <row r="87" spans="1:9" ht="144" x14ac:dyDescent="0.2">
      <c r="B87" s="676" t="s">
        <v>605</v>
      </c>
      <c r="C87" s="873"/>
      <c r="D87" s="665"/>
      <c r="E87" s="690"/>
      <c r="F87" s="691"/>
      <c r="H87" s="756"/>
      <c r="I87" s="756"/>
    </row>
    <row r="88" spans="1:9" ht="14.25" customHeight="1" thickBot="1" x14ac:dyDescent="0.25">
      <c r="A88" s="688"/>
      <c r="B88" s="492"/>
      <c r="C88" s="684" t="s">
        <v>11</v>
      </c>
      <c r="D88" s="665">
        <v>1</v>
      </c>
      <c r="E88" s="690"/>
      <c r="F88" s="729"/>
    </row>
    <row r="89" spans="1:9" ht="15.75" thickTop="1" thickBot="1" x14ac:dyDescent="0.25">
      <c r="A89" s="733"/>
      <c r="B89" s="884"/>
      <c r="C89" s="733"/>
      <c r="D89" s="734"/>
      <c r="E89" s="735"/>
      <c r="F89" s="885"/>
    </row>
    <row r="90" spans="1:9" ht="15.75" thickBot="1" x14ac:dyDescent="0.3">
      <c r="A90" s="738" t="s">
        <v>212</v>
      </c>
      <c r="B90" s="865" t="s">
        <v>606</v>
      </c>
      <c r="C90" s="740"/>
      <c r="D90" s="741"/>
      <c r="E90" s="742" t="s">
        <v>55</v>
      </c>
      <c r="F90" s="831"/>
    </row>
    <row r="91" spans="1:9" ht="15" x14ac:dyDescent="0.25">
      <c r="A91" s="405"/>
      <c r="B91" s="635"/>
      <c r="C91" s="657"/>
      <c r="D91" s="658"/>
      <c r="E91" s="635"/>
      <c r="F91" s="659"/>
    </row>
    <row r="94" spans="1:9" x14ac:dyDescent="0.2">
      <c r="D94" s="870"/>
    </row>
    <row r="96" spans="1:9" ht="28.5" x14ac:dyDescent="0.2">
      <c r="B96" s="747" t="s">
        <v>53</v>
      </c>
    </row>
    <row r="97" spans="2:6" ht="28.5" x14ac:dyDescent="0.2">
      <c r="B97" s="747" t="s">
        <v>53</v>
      </c>
    </row>
    <row r="102" spans="2:6" x14ac:dyDescent="0.2">
      <c r="B102" s="601"/>
    </row>
    <row r="107" spans="2:6" x14ac:dyDescent="0.2">
      <c r="B107" s="559"/>
    </row>
    <row r="108" spans="2:6" x14ac:dyDescent="0.2">
      <c r="B108" s="560"/>
      <c r="C108" s="494"/>
      <c r="D108" s="494"/>
      <c r="E108" s="494"/>
      <c r="F108" s="494"/>
    </row>
    <row r="332" spans="2:6" x14ac:dyDescent="0.2">
      <c r="B332" s="747"/>
      <c r="C332" s="705"/>
      <c r="D332" s="705"/>
      <c r="F332" s="705"/>
    </row>
  </sheetData>
  <mergeCells count="11">
    <mergeCell ref="A20:E20"/>
    <mergeCell ref="A22:E22"/>
    <mergeCell ref="A24:E24"/>
    <mergeCell ref="A25:E25"/>
    <mergeCell ref="A27:E27"/>
    <mergeCell ref="A18:E18"/>
    <mergeCell ref="A1:F1"/>
    <mergeCell ref="A2:F2"/>
    <mergeCell ref="B10:F10"/>
    <mergeCell ref="A14:E14"/>
    <mergeCell ref="A16:E16"/>
  </mergeCells>
  <pageMargins left="0.70866141732283472" right="0.19685039370078741" top="0.6692913385826772" bottom="0.74803149606299213" header="0.31496062992125984" footer="0.31496062992125984"/>
  <pageSetup paperSize="9" scale="74"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3" manualBreakCount="3">
    <brk id="28" max="5" man="1"/>
    <brk id="69" max="5" man="1"/>
    <brk id="85" max="5"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387"/>
  <sheetViews>
    <sheetView view="pageBreakPreview" topLeftCell="A121" zoomScaleNormal="80" zoomScaleSheetLayoutView="100" zoomScalePageLayoutView="130" workbookViewId="0">
      <selection activeCell="B75" sqref="B75"/>
    </sheetView>
  </sheetViews>
  <sheetFormatPr defaultRowHeight="14.25" x14ac:dyDescent="0.2"/>
  <cols>
    <col min="1" max="1" width="5.7109375" style="494" customWidth="1"/>
    <col min="2" max="2" width="42.85546875" style="705" customWidth="1"/>
    <col min="3" max="3" width="7.140625" style="745" customWidth="1"/>
    <col min="4" max="4" width="10.7109375" style="746" customWidth="1"/>
    <col min="5" max="5" width="10.7109375" style="705" customWidth="1"/>
    <col min="6" max="6" width="10.7109375" style="706" customWidth="1"/>
    <col min="7" max="7" width="9.140625" style="494"/>
    <col min="8" max="8" width="34" style="705" customWidth="1"/>
    <col min="9" max="16384" width="9.140625" style="494"/>
  </cols>
  <sheetData>
    <row r="1" spans="1:7" ht="15" x14ac:dyDescent="0.25">
      <c r="A1" s="405"/>
      <c r="B1" s="635"/>
      <c r="C1" s="657"/>
      <c r="D1" s="658"/>
      <c r="E1" s="635"/>
      <c r="F1" s="659"/>
    </row>
    <row r="2" spans="1:7" x14ac:dyDescent="0.2">
      <c r="A2" s="1239" t="s">
        <v>270</v>
      </c>
      <c r="B2" s="1240"/>
      <c r="C2" s="1240"/>
      <c r="D2" s="1240"/>
      <c r="E2" s="1240"/>
      <c r="F2" s="1241"/>
    </row>
    <row r="3" spans="1:7" x14ac:dyDescent="0.2">
      <c r="A3" s="1242" t="s">
        <v>607</v>
      </c>
      <c r="B3" s="1242"/>
      <c r="C3" s="1242"/>
      <c r="D3" s="1242"/>
      <c r="E3" s="1242"/>
      <c r="F3" s="1242"/>
      <c r="G3" s="649"/>
    </row>
    <row r="4" spans="1:7" x14ac:dyDescent="0.2">
      <c r="A4" s="650" t="s">
        <v>272</v>
      </c>
      <c r="B4" s="650" t="s">
        <v>273</v>
      </c>
      <c r="C4" s="650" t="s">
        <v>274</v>
      </c>
      <c r="D4" s="651" t="s">
        <v>275</v>
      </c>
      <c r="E4" s="650" t="s">
        <v>276</v>
      </c>
      <c r="F4" s="650" t="s">
        <v>277</v>
      </c>
    </row>
    <row r="5" spans="1:7" x14ac:dyDescent="0.2">
      <c r="A5" s="653"/>
      <c r="B5" s="653"/>
      <c r="C5" s="653"/>
      <c r="D5" s="654"/>
      <c r="E5" s="653"/>
      <c r="F5" s="653"/>
    </row>
    <row r="6" spans="1:7" x14ac:dyDescent="0.2">
      <c r="A6" s="653"/>
      <c r="B6" s="653"/>
      <c r="C6" s="653"/>
      <c r="D6" s="654"/>
      <c r="E6" s="653"/>
      <c r="F6" s="653"/>
    </row>
    <row r="7" spans="1:7" ht="15.75" thickBot="1" x14ac:dyDescent="0.3">
      <c r="A7" s="660" t="s">
        <v>214</v>
      </c>
      <c r="B7" s="1243" t="s">
        <v>608</v>
      </c>
      <c r="C7" s="1243"/>
      <c r="D7" s="1243"/>
      <c r="E7" s="1243"/>
      <c r="F7" s="1243"/>
    </row>
    <row r="8" spans="1:7" x14ac:dyDescent="0.2">
      <c r="A8" s="662"/>
      <c r="B8" s="663"/>
      <c r="C8" s="664"/>
      <c r="D8" s="665"/>
      <c r="E8" s="666"/>
      <c r="F8" s="667"/>
    </row>
    <row r="9" spans="1:7" ht="15" x14ac:dyDescent="0.25">
      <c r="A9" s="688"/>
      <c r="B9" s="874" t="s">
        <v>226</v>
      </c>
      <c r="C9" s="873"/>
      <c r="D9" s="658"/>
      <c r="E9" s="635"/>
      <c r="F9" s="686"/>
    </row>
    <row r="10" spans="1:7" ht="15" x14ac:dyDescent="0.25">
      <c r="A10" s="688"/>
      <c r="B10" s="874"/>
      <c r="C10" s="873"/>
      <c r="D10" s="658"/>
      <c r="E10" s="635"/>
      <c r="F10" s="686"/>
    </row>
    <row r="11" spans="1:7" ht="153" customHeight="1" x14ac:dyDescent="0.2">
      <c r="A11" s="688"/>
      <c r="B11" s="1247" t="s">
        <v>609</v>
      </c>
      <c r="C11" s="1247"/>
      <c r="D11" s="1247"/>
      <c r="E11" s="1247"/>
      <c r="F11" s="686"/>
    </row>
    <row r="12" spans="1:7" x14ac:dyDescent="0.2">
      <c r="A12" s="688"/>
      <c r="B12" s="792"/>
      <c r="C12" s="792"/>
      <c r="D12" s="886"/>
      <c r="E12" s="792"/>
      <c r="F12" s="686"/>
    </row>
    <row r="13" spans="1:7" ht="144.75" customHeight="1" x14ac:dyDescent="0.2">
      <c r="A13" s="688"/>
      <c r="B13" s="1247" t="s">
        <v>610</v>
      </c>
      <c r="C13" s="1247"/>
      <c r="D13" s="1247"/>
      <c r="E13" s="1247"/>
      <c r="F13" s="686"/>
    </row>
    <row r="14" spans="1:7" x14ac:dyDescent="0.2">
      <c r="A14" s="688"/>
      <c r="B14" s="792"/>
      <c r="C14" s="792"/>
      <c r="D14" s="886"/>
      <c r="E14" s="792"/>
      <c r="F14" s="686"/>
    </row>
    <row r="15" spans="1:7" ht="24.75" customHeight="1" x14ac:dyDescent="0.2">
      <c r="A15" s="688"/>
      <c r="B15" s="1247" t="s">
        <v>611</v>
      </c>
      <c r="C15" s="1247"/>
      <c r="D15" s="1247"/>
      <c r="E15" s="1247"/>
      <c r="F15" s="686"/>
    </row>
    <row r="16" spans="1:7" x14ac:dyDescent="0.2">
      <c r="A16" s="688"/>
      <c r="B16" s="792"/>
      <c r="C16" s="792"/>
      <c r="D16" s="886"/>
      <c r="E16" s="792"/>
      <c r="F16" s="686"/>
    </row>
    <row r="17" spans="1:6" ht="60.75" customHeight="1" x14ac:dyDescent="0.2">
      <c r="A17" s="688"/>
      <c r="B17" s="1247" t="s">
        <v>612</v>
      </c>
      <c r="C17" s="1247"/>
      <c r="D17" s="1247"/>
      <c r="E17" s="1247"/>
      <c r="F17" s="686"/>
    </row>
    <row r="18" spans="1:6" x14ac:dyDescent="0.2">
      <c r="A18" s="688"/>
      <c r="B18" s="792"/>
      <c r="C18" s="792"/>
      <c r="D18" s="886"/>
      <c r="E18" s="792"/>
      <c r="F18" s="686"/>
    </row>
    <row r="19" spans="1:6" ht="72" customHeight="1" x14ac:dyDescent="0.2">
      <c r="A19" s="688"/>
      <c r="B19" s="1247" t="s">
        <v>613</v>
      </c>
      <c r="C19" s="1247"/>
      <c r="D19" s="1247"/>
      <c r="E19" s="1247"/>
      <c r="F19" s="686"/>
    </row>
    <row r="20" spans="1:6" x14ac:dyDescent="0.2">
      <c r="A20" s="688"/>
      <c r="B20" s="792"/>
      <c r="C20" s="792"/>
      <c r="D20" s="886"/>
      <c r="E20" s="792"/>
      <c r="F20" s="686"/>
    </row>
    <row r="21" spans="1:6" ht="12" customHeight="1" x14ac:dyDescent="0.2">
      <c r="A21" s="688"/>
      <c r="B21" s="1248" t="s">
        <v>614</v>
      </c>
      <c r="C21" s="1248"/>
      <c r="D21" s="1248"/>
      <c r="E21" s="1248"/>
      <c r="F21" s="686"/>
    </row>
    <row r="22" spans="1:6" x14ac:dyDescent="0.2">
      <c r="A22" s="688"/>
      <c r="B22" s="792"/>
      <c r="C22" s="792"/>
      <c r="D22" s="886"/>
      <c r="E22" s="792"/>
      <c r="F22" s="686"/>
    </row>
    <row r="23" spans="1:6" ht="145.5" customHeight="1" x14ac:dyDescent="0.2">
      <c r="A23" s="688"/>
      <c r="B23" s="1247" t="s">
        <v>615</v>
      </c>
      <c r="C23" s="1247"/>
      <c r="D23" s="1247"/>
      <c r="E23" s="1247"/>
      <c r="F23" s="686"/>
    </row>
    <row r="24" spans="1:6" x14ac:dyDescent="0.2">
      <c r="A24" s="688"/>
      <c r="B24" s="887"/>
      <c r="C24" s="792"/>
      <c r="D24" s="886"/>
      <c r="E24" s="792"/>
      <c r="F24" s="686"/>
    </row>
    <row r="25" spans="1:6" ht="99.75" customHeight="1" x14ac:dyDescent="0.2">
      <c r="A25" s="688"/>
      <c r="B25" s="1247" t="s">
        <v>616</v>
      </c>
      <c r="C25" s="1247"/>
      <c r="D25" s="1247"/>
      <c r="E25" s="1247"/>
      <c r="F25" s="686"/>
    </row>
    <row r="26" spans="1:6" x14ac:dyDescent="0.2">
      <c r="A26" s="688"/>
      <c r="B26" s="792"/>
      <c r="C26" s="792"/>
      <c r="D26" s="886"/>
      <c r="E26" s="792"/>
      <c r="F26" s="686"/>
    </row>
    <row r="27" spans="1:6" ht="48.75" customHeight="1" x14ac:dyDescent="0.2">
      <c r="A27" s="688"/>
      <c r="B27" s="1247" t="s">
        <v>617</v>
      </c>
      <c r="C27" s="1247"/>
      <c r="D27" s="1247"/>
      <c r="E27" s="1247"/>
      <c r="F27" s="686"/>
    </row>
    <row r="28" spans="1:6" x14ac:dyDescent="0.2">
      <c r="A28" s="688"/>
      <c r="B28" s="792"/>
      <c r="C28" s="792"/>
      <c r="D28" s="886"/>
      <c r="E28" s="792"/>
      <c r="F28" s="686"/>
    </row>
    <row r="29" spans="1:6" ht="60.75" customHeight="1" x14ac:dyDescent="0.2">
      <c r="A29" s="688"/>
      <c r="B29" s="1247" t="s">
        <v>618</v>
      </c>
      <c r="C29" s="1247"/>
      <c r="D29" s="1247"/>
      <c r="E29" s="1247"/>
      <c r="F29" s="686"/>
    </row>
    <row r="30" spans="1:6" x14ac:dyDescent="0.2">
      <c r="A30" s="688"/>
      <c r="B30" s="792"/>
      <c r="C30" s="792"/>
      <c r="D30" s="886"/>
      <c r="E30" s="792"/>
      <c r="F30" s="686"/>
    </row>
    <row r="31" spans="1:6" ht="181.5" customHeight="1" x14ac:dyDescent="0.2">
      <c r="A31" s="688"/>
      <c r="B31" s="1247" t="s">
        <v>619</v>
      </c>
      <c r="C31" s="1247"/>
      <c r="D31" s="1247"/>
      <c r="E31" s="1247"/>
      <c r="F31" s="686"/>
    </row>
    <row r="32" spans="1:6" x14ac:dyDescent="0.2">
      <c r="A32" s="688"/>
      <c r="B32" s="792"/>
      <c r="C32" s="792"/>
      <c r="D32" s="886"/>
      <c r="E32" s="792"/>
      <c r="F32" s="686"/>
    </row>
    <row r="33" spans="1:12" ht="84.75" customHeight="1" x14ac:dyDescent="0.2">
      <c r="A33" s="688"/>
      <c r="B33" s="1247" t="s">
        <v>620</v>
      </c>
      <c r="C33" s="1247"/>
      <c r="D33" s="1247"/>
      <c r="E33" s="1247"/>
      <c r="F33" s="686"/>
    </row>
    <row r="34" spans="1:12" x14ac:dyDescent="0.2">
      <c r="A34" s="532"/>
      <c r="B34" s="466"/>
      <c r="C34" s="876"/>
      <c r="D34" s="724"/>
      <c r="E34" s="725"/>
      <c r="F34" s="708"/>
      <c r="G34" s="533"/>
      <c r="H34" s="772"/>
      <c r="I34" s="876"/>
      <c r="J34" s="724"/>
      <c r="K34" s="725"/>
      <c r="L34" s="708"/>
    </row>
    <row r="35" spans="1:12" x14ac:dyDescent="0.2">
      <c r="A35" s="688"/>
      <c r="B35" s="792"/>
      <c r="C35" s="792"/>
      <c r="D35" s="792"/>
      <c r="E35" s="792"/>
      <c r="F35" s="686"/>
    </row>
    <row r="36" spans="1:12" ht="15" x14ac:dyDescent="0.25">
      <c r="A36" s="688"/>
      <c r="B36" s="888"/>
      <c r="C36" s="889"/>
      <c r="D36" s="708"/>
      <c r="E36" s="725"/>
      <c r="F36" s="708"/>
      <c r="G36" s="533"/>
      <c r="H36" s="769"/>
      <c r="I36" s="533"/>
      <c r="J36" s="756"/>
    </row>
    <row r="37" spans="1:12" ht="24" x14ac:dyDescent="0.25">
      <c r="A37" s="688" t="s">
        <v>7</v>
      </c>
      <c r="B37" s="888" t="s">
        <v>621</v>
      </c>
      <c r="C37" s="889"/>
      <c r="D37" s="708"/>
      <c r="E37" s="725"/>
      <c r="F37" s="708"/>
      <c r="G37" s="533"/>
      <c r="H37" s="769"/>
      <c r="I37" s="533"/>
      <c r="J37" s="756"/>
    </row>
    <row r="38" spans="1:12" ht="84" x14ac:dyDescent="0.25">
      <c r="A38" s="405"/>
      <c r="B38" s="890" t="s">
        <v>622</v>
      </c>
      <c r="C38" s="873"/>
      <c r="D38" s="691"/>
      <c r="E38" s="690"/>
      <c r="F38" s="691"/>
      <c r="G38" s="533"/>
      <c r="H38" s="769"/>
      <c r="I38" s="533"/>
      <c r="J38" s="756"/>
    </row>
    <row r="39" spans="1:12" ht="120" x14ac:dyDescent="0.25">
      <c r="A39" s="405"/>
      <c r="B39" s="890" t="s">
        <v>623</v>
      </c>
      <c r="C39" s="873"/>
      <c r="D39" s="691"/>
      <c r="E39" s="690"/>
      <c r="F39" s="691"/>
      <c r="G39" s="533"/>
      <c r="H39" s="769"/>
      <c r="I39" s="533"/>
      <c r="J39" s="756"/>
    </row>
    <row r="40" spans="1:12" ht="108" x14ac:dyDescent="0.25">
      <c r="A40" s="405"/>
      <c r="B40" s="890" t="s">
        <v>624</v>
      </c>
      <c r="C40" s="889"/>
      <c r="D40" s="708"/>
      <c r="E40" s="725"/>
      <c r="F40" s="708"/>
      <c r="G40" s="405"/>
      <c r="H40" s="676"/>
      <c r="I40" s="405"/>
      <c r="J40" s="724"/>
      <c r="K40" s="725"/>
      <c r="L40" s="708"/>
    </row>
    <row r="41" spans="1:12" ht="24" x14ac:dyDescent="0.25">
      <c r="A41" s="405"/>
      <c r="B41" s="891" t="s">
        <v>625</v>
      </c>
      <c r="C41" s="889"/>
      <c r="D41" s="708"/>
      <c r="E41" s="725"/>
      <c r="F41" s="708"/>
      <c r="G41" s="405"/>
      <c r="H41" s="676"/>
      <c r="I41" s="405"/>
      <c r="J41" s="724"/>
      <c r="K41" s="725"/>
      <c r="L41" s="708"/>
    </row>
    <row r="42" spans="1:12" ht="15" x14ac:dyDescent="0.25">
      <c r="A42" s="405"/>
      <c r="B42" s="891" t="s">
        <v>626</v>
      </c>
      <c r="C42" s="889"/>
      <c r="D42" s="708"/>
      <c r="E42" s="725"/>
      <c r="F42" s="708"/>
      <c r="H42" s="892"/>
      <c r="J42" s="724"/>
      <c r="K42" s="725"/>
      <c r="L42" s="708"/>
    </row>
    <row r="43" spans="1:12" ht="15" x14ac:dyDescent="0.25">
      <c r="A43" s="405"/>
      <c r="B43" s="891" t="s">
        <v>627</v>
      </c>
      <c r="C43" s="889"/>
      <c r="D43" s="708"/>
      <c r="E43" s="725"/>
      <c r="F43" s="708"/>
      <c r="H43" s="893"/>
      <c r="J43" s="724"/>
      <c r="K43" s="725"/>
      <c r="L43" s="708"/>
    </row>
    <row r="44" spans="1:12" ht="13.5" customHeight="1" x14ac:dyDescent="0.25">
      <c r="A44" s="532"/>
      <c r="B44" s="891" t="s">
        <v>628</v>
      </c>
      <c r="C44" s="889"/>
      <c r="D44" s="708"/>
      <c r="E44" s="725"/>
      <c r="F44" s="708"/>
      <c r="G44" s="533"/>
      <c r="H44" s="769"/>
      <c r="I44" s="533"/>
      <c r="J44" s="724"/>
      <c r="K44" s="725"/>
      <c r="L44" s="708"/>
    </row>
    <row r="45" spans="1:12" s="705" customFormat="1" x14ac:dyDescent="0.2">
      <c r="A45" s="533"/>
      <c r="B45" s="894" t="s">
        <v>629</v>
      </c>
      <c r="C45" s="723" t="s">
        <v>6</v>
      </c>
      <c r="D45" s="708">
        <v>17</v>
      </c>
      <c r="E45" s="725"/>
      <c r="F45" s="895"/>
      <c r="G45" s="896"/>
      <c r="H45" s="769"/>
      <c r="I45" s="896"/>
      <c r="J45" s="897"/>
    </row>
    <row r="46" spans="1:12" x14ac:dyDescent="0.2">
      <c r="A46" s="688"/>
      <c r="B46" s="792"/>
      <c r="C46" s="792"/>
      <c r="D46" s="898"/>
      <c r="E46" s="792"/>
      <c r="F46" s="899"/>
    </row>
    <row r="47" spans="1:12" ht="24" x14ac:dyDescent="0.25">
      <c r="A47" s="688" t="s">
        <v>17</v>
      </c>
      <c r="B47" s="888" t="s">
        <v>630</v>
      </c>
      <c r="C47" s="889"/>
      <c r="D47" s="708"/>
      <c r="E47" s="725"/>
      <c r="F47" s="708"/>
      <c r="G47" s="533"/>
      <c r="H47" s="769"/>
      <c r="I47" s="533"/>
      <c r="J47" s="756"/>
    </row>
    <row r="48" spans="1:12" ht="94.5" customHeight="1" x14ac:dyDescent="0.25">
      <c r="A48" s="405"/>
      <c r="B48" s="890" t="s">
        <v>631</v>
      </c>
      <c r="C48" s="873"/>
      <c r="D48" s="691"/>
      <c r="E48" s="690"/>
      <c r="F48" s="691"/>
      <c r="G48" s="533"/>
      <c r="H48" s="769"/>
      <c r="I48" s="533"/>
      <c r="J48" s="756"/>
    </row>
    <row r="49" spans="1:12" ht="120" x14ac:dyDescent="0.25">
      <c r="A49" s="405"/>
      <c r="B49" s="890" t="s">
        <v>623</v>
      </c>
      <c r="C49" s="873"/>
      <c r="D49" s="691"/>
      <c r="E49" s="690"/>
      <c r="F49" s="691"/>
      <c r="G49" s="533"/>
      <c r="H49" s="769"/>
      <c r="I49" s="533"/>
      <c r="J49" s="756"/>
    </row>
    <row r="50" spans="1:12" ht="108" x14ac:dyDescent="0.25">
      <c r="A50" s="405"/>
      <c r="B50" s="890" t="s">
        <v>624</v>
      </c>
      <c r="C50" s="889"/>
      <c r="D50" s="708"/>
      <c r="E50" s="725"/>
      <c r="F50" s="708"/>
      <c r="G50" s="405"/>
      <c r="H50" s="676"/>
      <c r="I50" s="405"/>
      <c r="J50" s="724"/>
      <c r="K50" s="725"/>
      <c r="L50" s="708"/>
    </row>
    <row r="51" spans="1:12" ht="24" x14ac:dyDescent="0.25">
      <c r="A51" s="405"/>
      <c r="B51" s="891" t="s">
        <v>625</v>
      </c>
      <c r="C51" s="889"/>
      <c r="D51" s="708"/>
      <c r="E51" s="725"/>
      <c r="F51" s="708"/>
      <c r="G51" s="405"/>
      <c r="H51" s="676"/>
      <c r="I51" s="405"/>
      <c r="J51" s="724"/>
      <c r="K51" s="725"/>
      <c r="L51" s="708"/>
    </row>
    <row r="52" spans="1:12" ht="15" x14ac:dyDescent="0.25">
      <c r="A52" s="405"/>
      <c r="B52" s="891" t="s">
        <v>626</v>
      </c>
      <c r="C52" s="889"/>
      <c r="D52" s="708"/>
      <c r="E52" s="725"/>
      <c r="F52" s="708"/>
      <c r="H52" s="892"/>
      <c r="J52" s="724"/>
      <c r="K52" s="725"/>
      <c r="L52" s="708"/>
    </row>
    <row r="53" spans="1:12" ht="15" x14ac:dyDescent="0.25">
      <c r="A53" s="405"/>
      <c r="B53" s="891" t="s">
        <v>627</v>
      </c>
      <c r="C53" s="889"/>
      <c r="D53" s="708"/>
      <c r="E53" s="725"/>
      <c r="F53" s="708"/>
      <c r="H53" s="893"/>
      <c r="J53" s="724"/>
      <c r="K53" s="725"/>
      <c r="L53" s="708"/>
    </row>
    <row r="54" spans="1:12" ht="13.5" customHeight="1" x14ac:dyDescent="0.25">
      <c r="A54" s="532"/>
      <c r="B54" s="891" t="s">
        <v>632</v>
      </c>
      <c r="C54" s="889"/>
      <c r="D54" s="708"/>
      <c r="E54" s="725"/>
      <c r="F54" s="708"/>
      <c r="G54" s="533"/>
      <c r="H54" s="769"/>
      <c r="I54" s="533"/>
      <c r="J54" s="724"/>
      <c r="K54" s="725"/>
      <c r="L54" s="708"/>
    </row>
    <row r="55" spans="1:12" s="705" customFormat="1" x14ac:dyDescent="0.2">
      <c r="A55" s="533"/>
      <c r="B55" s="894" t="s">
        <v>633</v>
      </c>
      <c r="C55" s="723" t="s">
        <v>6</v>
      </c>
      <c r="D55" s="708">
        <v>12</v>
      </c>
      <c r="E55" s="725"/>
      <c r="F55" s="895"/>
      <c r="G55" s="896"/>
      <c r="H55" s="769"/>
      <c r="I55" s="896"/>
      <c r="J55" s="897"/>
    </row>
    <row r="56" spans="1:12" x14ac:dyDescent="0.2">
      <c r="A56" s="688"/>
      <c r="B56" s="792"/>
      <c r="C56" s="792"/>
      <c r="D56" s="792"/>
      <c r="E56" s="792"/>
      <c r="F56" s="686"/>
    </row>
    <row r="57" spans="1:12" ht="36" x14ac:dyDescent="0.25">
      <c r="A57" s="688" t="s">
        <v>18</v>
      </c>
      <c r="B57" s="888" t="s">
        <v>634</v>
      </c>
      <c r="C57" s="889"/>
      <c r="D57" s="708"/>
      <c r="E57" s="725"/>
      <c r="F57" s="708"/>
      <c r="G57" s="533"/>
      <c r="H57" s="769"/>
      <c r="I57" s="533"/>
      <c r="J57" s="756"/>
    </row>
    <row r="58" spans="1:12" ht="97.5" customHeight="1" x14ac:dyDescent="0.25">
      <c r="A58" s="405"/>
      <c r="B58" s="890" t="s">
        <v>635</v>
      </c>
      <c r="C58" s="873"/>
      <c r="D58" s="691"/>
      <c r="E58" s="690"/>
      <c r="F58" s="691"/>
      <c r="G58" s="533"/>
      <c r="H58" s="769"/>
      <c r="I58" s="533"/>
      <c r="J58" s="756"/>
    </row>
    <row r="59" spans="1:12" ht="111" customHeight="1" x14ac:dyDescent="0.25">
      <c r="A59" s="405"/>
      <c r="B59" s="890" t="s">
        <v>623</v>
      </c>
      <c r="C59" s="873"/>
      <c r="D59" s="691"/>
      <c r="E59" s="690"/>
      <c r="F59" s="691"/>
      <c r="G59" s="533"/>
      <c r="H59" s="769"/>
      <c r="I59" s="533"/>
      <c r="J59" s="756"/>
    </row>
    <row r="60" spans="1:12" ht="36" x14ac:dyDescent="0.25">
      <c r="A60" s="405"/>
      <c r="B60" s="890" t="s">
        <v>636</v>
      </c>
      <c r="C60" s="873"/>
      <c r="D60" s="691"/>
      <c r="E60" s="690"/>
      <c r="F60" s="691"/>
      <c r="G60" s="533"/>
      <c r="H60" s="769"/>
      <c r="I60" s="533"/>
      <c r="J60" s="756"/>
    </row>
    <row r="61" spans="1:12" ht="108" x14ac:dyDescent="0.25">
      <c r="A61" s="405"/>
      <c r="B61" s="890" t="s">
        <v>624</v>
      </c>
      <c r="C61" s="889"/>
      <c r="D61" s="708"/>
      <c r="E61" s="725"/>
      <c r="F61" s="708"/>
      <c r="G61" s="405"/>
      <c r="H61" s="676"/>
      <c r="I61" s="405"/>
      <c r="J61" s="724"/>
      <c r="K61" s="725"/>
      <c r="L61" s="708"/>
    </row>
    <row r="62" spans="1:12" ht="24" x14ac:dyDescent="0.25">
      <c r="A62" s="405"/>
      <c r="B62" s="891" t="s">
        <v>625</v>
      </c>
      <c r="C62" s="889"/>
      <c r="D62" s="708"/>
      <c r="E62" s="725"/>
      <c r="F62" s="708"/>
      <c r="G62" s="405"/>
      <c r="H62" s="676"/>
      <c r="I62" s="405"/>
      <c r="J62" s="724"/>
      <c r="K62" s="725"/>
      <c r="L62" s="708"/>
    </row>
    <row r="63" spans="1:12" ht="15" x14ac:dyDescent="0.25">
      <c r="A63" s="405"/>
      <c r="B63" s="891" t="s">
        <v>626</v>
      </c>
      <c r="C63" s="889"/>
      <c r="D63" s="708"/>
      <c r="E63" s="725"/>
      <c r="F63" s="708"/>
      <c r="H63" s="892"/>
      <c r="J63" s="724"/>
      <c r="K63" s="725"/>
      <c r="L63" s="708"/>
    </row>
    <row r="64" spans="1:12" ht="15" x14ac:dyDescent="0.25">
      <c r="A64" s="405"/>
      <c r="B64" s="891" t="s">
        <v>627</v>
      </c>
      <c r="C64" s="889"/>
      <c r="D64" s="708"/>
      <c r="E64" s="725"/>
      <c r="F64" s="708"/>
      <c r="H64" s="893"/>
      <c r="J64" s="724"/>
      <c r="K64" s="725"/>
      <c r="L64" s="708"/>
    </row>
    <row r="65" spans="1:12" ht="13.5" customHeight="1" x14ac:dyDescent="0.25">
      <c r="A65" s="532"/>
      <c r="B65" s="891" t="s">
        <v>637</v>
      </c>
      <c r="C65" s="889"/>
      <c r="D65" s="708"/>
      <c r="E65" s="725"/>
      <c r="F65" s="708"/>
      <c r="G65" s="533"/>
      <c r="H65" s="769"/>
      <c r="I65" s="533"/>
      <c r="J65" s="724"/>
      <c r="K65" s="725"/>
      <c r="L65" s="708"/>
    </row>
    <row r="66" spans="1:12" s="705" customFormat="1" x14ac:dyDescent="0.2">
      <c r="A66" s="533"/>
      <c r="B66" s="894" t="s">
        <v>638</v>
      </c>
      <c r="C66" s="723" t="s">
        <v>6</v>
      </c>
      <c r="D66" s="708">
        <v>2</v>
      </c>
      <c r="E66" s="725"/>
      <c r="F66" s="726"/>
      <c r="G66" s="896"/>
      <c r="H66" s="769"/>
      <c r="I66" s="896"/>
      <c r="J66" s="897"/>
    </row>
    <row r="67" spans="1:12" x14ac:dyDescent="0.2">
      <c r="A67" s="688"/>
      <c r="B67" s="852"/>
      <c r="C67" s="792"/>
      <c r="D67" s="792"/>
      <c r="E67" s="792"/>
      <c r="F67" s="686"/>
    </row>
    <row r="68" spans="1:12" ht="36" x14ac:dyDescent="0.25">
      <c r="A68" s="688" t="s">
        <v>19</v>
      </c>
      <c r="B68" s="888" t="s">
        <v>639</v>
      </c>
      <c r="C68" s="889"/>
      <c r="D68" s="708"/>
      <c r="E68" s="725"/>
      <c r="F68" s="708"/>
      <c r="G68" s="533"/>
      <c r="H68" s="769"/>
      <c r="I68" s="533"/>
      <c r="J68" s="756"/>
    </row>
    <row r="69" spans="1:12" ht="126.75" customHeight="1" x14ac:dyDescent="0.25">
      <c r="A69" s="405"/>
      <c r="B69" s="890" t="s">
        <v>640</v>
      </c>
      <c r="C69" s="873"/>
      <c r="D69" s="691"/>
      <c r="E69" s="690"/>
      <c r="F69" s="691"/>
      <c r="G69" s="533"/>
      <c r="H69" s="769"/>
      <c r="I69" s="533"/>
      <c r="J69" s="756"/>
    </row>
    <row r="70" spans="1:12" ht="138" customHeight="1" x14ac:dyDescent="0.25">
      <c r="A70" s="405"/>
      <c r="B70" s="890" t="s">
        <v>641</v>
      </c>
      <c r="C70" s="873"/>
      <c r="D70" s="691"/>
      <c r="E70" s="690"/>
      <c r="F70" s="691"/>
      <c r="G70" s="533"/>
      <c r="H70" s="769"/>
      <c r="I70" s="533"/>
      <c r="J70" s="756"/>
    </row>
    <row r="71" spans="1:12" ht="36" x14ac:dyDescent="0.25">
      <c r="A71" s="405"/>
      <c r="B71" s="890" t="s">
        <v>642</v>
      </c>
      <c r="C71" s="873"/>
      <c r="D71" s="691"/>
      <c r="E71" s="690"/>
      <c r="F71" s="691"/>
      <c r="G71" s="533"/>
      <c r="H71" s="769"/>
      <c r="I71" s="533"/>
      <c r="J71" s="756"/>
    </row>
    <row r="72" spans="1:12" ht="108" x14ac:dyDescent="0.25">
      <c r="A72" s="405"/>
      <c r="B72" s="890" t="s">
        <v>624</v>
      </c>
      <c r="C72" s="889"/>
      <c r="D72" s="708"/>
      <c r="E72" s="725"/>
      <c r="F72" s="708"/>
      <c r="G72" s="405"/>
      <c r="H72" s="676"/>
      <c r="I72" s="405"/>
      <c r="J72" s="724"/>
      <c r="K72" s="725"/>
      <c r="L72" s="708"/>
    </row>
    <row r="73" spans="1:12" ht="24" x14ac:dyDescent="0.25">
      <c r="A73" s="405"/>
      <c r="B73" s="891" t="s">
        <v>625</v>
      </c>
      <c r="C73" s="889"/>
      <c r="D73" s="708"/>
      <c r="E73" s="725"/>
      <c r="F73" s="708"/>
      <c r="G73" s="405"/>
      <c r="H73" s="676"/>
      <c r="I73" s="405"/>
      <c r="J73" s="724"/>
      <c r="K73" s="725"/>
      <c r="L73" s="708"/>
    </row>
    <row r="74" spans="1:12" ht="15" x14ac:dyDescent="0.25">
      <c r="A74" s="405"/>
      <c r="B74" s="891" t="s">
        <v>626</v>
      </c>
      <c r="C74" s="889"/>
      <c r="D74" s="708"/>
      <c r="E74" s="725"/>
      <c r="F74" s="708"/>
      <c r="H74" s="892"/>
      <c r="J74" s="724"/>
      <c r="K74" s="725"/>
      <c r="L74" s="708"/>
    </row>
    <row r="75" spans="1:12" ht="15" x14ac:dyDescent="0.25">
      <c r="A75" s="405"/>
      <c r="B75" s="891" t="s">
        <v>627</v>
      </c>
      <c r="C75" s="889"/>
      <c r="D75" s="708"/>
      <c r="E75" s="725"/>
      <c r="F75" s="708"/>
      <c r="H75" s="893"/>
      <c r="J75" s="724"/>
      <c r="K75" s="725"/>
      <c r="L75" s="708"/>
    </row>
    <row r="76" spans="1:12" ht="13.5" customHeight="1" x14ac:dyDescent="0.25">
      <c r="A76" s="532"/>
      <c r="B76" s="891" t="s">
        <v>643</v>
      </c>
      <c r="C76" s="889"/>
      <c r="D76" s="708"/>
      <c r="E76" s="725"/>
      <c r="F76" s="708"/>
      <c r="G76" s="533"/>
      <c r="H76" s="769"/>
      <c r="I76" s="533"/>
      <c r="J76" s="724"/>
      <c r="K76" s="725"/>
      <c r="L76" s="708"/>
    </row>
    <row r="77" spans="1:12" s="705" customFormat="1" x14ac:dyDescent="0.2">
      <c r="A77" s="533"/>
      <c r="B77" s="894" t="s">
        <v>644</v>
      </c>
      <c r="C77" s="723" t="s">
        <v>6</v>
      </c>
      <c r="D77" s="708">
        <v>1</v>
      </c>
      <c r="E77" s="725"/>
      <c r="F77" s="726"/>
      <c r="G77" s="896"/>
      <c r="H77" s="769"/>
      <c r="I77" s="896"/>
      <c r="J77" s="897"/>
    </row>
    <row r="78" spans="1:12" x14ac:dyDescent="0.2">
      <c r="A78" s="688"/>
      <c r="B78" s="792"/>
      <c r="C78" s="792"/>
      <c r="D78" s="792"/>
      <c r="E78" s="792"/>
      <c r="F78" s="686"/>
    </row>
    <row r="79" spans="1:12" ht="36" x14ac:dyDescent="0.25">
      <c r="A79" s="688" t="s">
        <v>20</v>
      </c>
      <c r="B79" s="888" t="s">
        <v>645</v>
      </c>
      <c r="C79" s="889"/>
      <c r="D79" s="708"/>
      <c r="E79" s="725"/>
      <c r="F79" s="708"/>
      <c r="G79" s="533"/>
      <c r="H79" s="769"/>
      <c r="I79" s="533"/>
      <c r="J79" s="756"/>
    </row>
    <row r="80" spans="1:12" ht="84.75" customHeight="1" x14ac:dyDescent="0.25">
      <c r="A80" s="405"/>
      <c r="B80" s="890" t="s">
        <v>646</v>
      </c>
      <c r="C80" s="873"/>
      <c r="D80" s="691"/>
      <c r="E80" s="690"/>
      <c r="F80" s="691"/>
      <c r="G80" s="533"/>
      <c r="H80" s="769"/>
      <c r="I80" s="533"/>
      <c r="J80" s="756"/>
    </row>
    <row r="81" spans="1:12" ht="120" x14ac:dyDescent="0.25">
      <c r="A81" s="405"/>
      <c r="B81" s="890" t="s">
        <v>623</v>
      </c>
      <c r="C81" s="873"/>
      <c r="D81" s="691"/>
      <c r="E81" s="690"/>
      <c r="F81" s="691"/>
      <c r="G81" s="533"/>
      <c r="H81" s="769"/>
      <c r="I81" s="533"/>
      <c r="J81" s="756"/>
    </row>
    <row r="82" spans="1:12" ht="108" x14ac:dyDescent="0.25">
      <c r="A82" s="405"/>
      <c r="B82" s="890" t="s">
        <v>624</v>
      </c>
      <c r="C82" s="889"/>
      <c r="D82" s="708"/>
      <c r="E82" s="725"/>
      <c r="F82" s="708"/>
      <c r="G82" s="405"/>
      <c r="H82" s="676"/>
      <c r="I82" s="405"/>
      <c r="J82" s="724"/>
      <c r="K82" s="725"/>
      <c r="L82" s="708"/>
    </row>
    <row r="83" spans="1:12" ht="24" x14ac:dyDescent="0.25">
      <c r="A83" s="405"/>
      <c r="B83" s="891" t="s">
        <v>625</v>
      </c>
      <c r="C83" s="889"/>
      <c r="D83" s="708"/>
      <c r="E83" s="725"/>
      <c r="F83" s="708"/>
      <c r="G83" s="405"/>
      <c r="H83" s="676"/>
      <c r="I83" s="405"/>
      <c r="J83" s="724"/>
      <c r="K83" s="725"/>
      <c r="L83" s="708"/>
    </row>
    <row r="84" spans="1:12" ht="15" x14ac:dyDescent="0.25">
      <c r="A84" s="405"/>
      <c r="B84" s="891" t="s">
        <v>626</v>
      </c>
      <c r="C84" s="889"/>
      <c r="D84" s="708"/>
      <c r="E84" s="725"/>
      <c r="F84" s="708"/>
      <c r="H84" s="892"/>
      <c r="J84" s="724"/>
      <c r="K84" s="725"/>
      <c r="L84" s="708"/>
    </row>
    <row r="85" spans="1:12" ht="15" x14ac:dyDescent="0.25">
      <c r="A85" s="405"/>
      <c r="B85" s="891" t="s">
        <v>627</v>
      </c>
      <c r="C85" s="889"/>
      <c r="D85" s="708"/>
      <c r="E85" s="725"/>
      <c r="F85" s="708"/>
      <c r="H85" s="893"/>
      <c r="J85" s="724"/>
      <c r="K85" s="725"/>
      <c r="L85" s="708"/>
    </row>
    <row r="86" spans="1:12" ht="13.5" customHeight="1" x14ac:dyDescent="0.25">
      <c r="A86" s="532"/>
      <c r="B86" s="891" t="s">
        <v>647</v>
      </c>
      <c r="C86" s="889"/>
      <c r="D86" s="708"/>
      <c r="E86" s="725"/>
      <c r="F86" s="708"/>
      <c r="G86" s="533"/>
      <c r="H86" s="769"/>
      <c r="I86" s="533"/>
      <c r="J86" s="724"/>
      <c r="K86" s="725"/>
      <c r="L86" s="708"/>
    </row>
    <row r="87" spans="1:12" s="705" customFormat="1" x14ac:dyDescent="0.2">
      <c r="A87" s="533"/>
      <c r="B87" s="894" t="s">
        <v>648</v>
      </c>
      <c r="C87" s="723" t="s">
        <v>6</v>
      </c>
      <c r="D87" s="708">
        <v>1</v>
      </c>
      <c r="E87" s="725"/>
      <c r="F87" s="895"/>
      <c r="G87" s="896"/>
      <c r="H87" s="769"/>
      <c r="I87" s="896"/>
      <c r="J87" s="897"/>
    </row>
    <row r="88" spans="1:12" s="705" customFormat="1" x14ac:dyDescent="0.2">
      <c r="A88" s="533"/>
      <c r="B88" s="894"/>
      <c r="C88" s="723"/>
      <c r="D88" s="708"/>
      <c r="E88" s="725"/>
      <c r="F88" s="895"/>
      <c r="G88" s="896"/>
      <c r="H88" s="769"/>
      <c r="I88" s="896"/>
      <c r="J88" s="897"/>
    </row>
    <row r="89" spans="1:12" ht="36" x14ac:dyDescent="0.25">
      <c r="A89" s="688" t="s">
        <v>21</v>
      </c>
      <c r="B89" s="888" t="s">
        <v>649</v>
      </c>
      <c r="C89" s="889"/>
      <c r="D89" s="708"/>
      <c r="E89" s="725"/>
      <c r="F89" s="708"/>
      <c r="G89" s="533"/>
      <c r="H89" s="769"/>
      <c r="I89" s="533"/>
      <c r="J89" s="756"/>
    </row>
    <row r="90" spans="1:12" ht="84" x14ac:dyDescent="0.25">
      <c r="A90" s="405"/>
      <c r="B90" s="890" t="s">
        <v>650</v>
      </c>
      <c r="C90" s="873"/>
      <c r="D90" s="691"/>
      <c r="E90" s="690"/>
      <c r="F90" s="691"/>
      <c r="G90" s="533"/>
      <c r="H90" s="769"/>
      <c r="I90" s="533"/>
      <c r="J90" s="756"/>
    </row>
    <row r="91" spans="1:12" ht="75.75" customHeight="1" x14ac:dyDescent="0.25">
      <c r="A91" s="405"/>
      <c r="B91" s="890" t="s">
        <v>651</v>
      </c>
      <c r="C91" s="873"/>
      <c r="D91" s="691"/>
      <c r="E91" s="690"/>
      <c r="F91" s="691"/>
      <c r="G91" s="533"/>
      <c r="H91" s="769"/>
      <c r="I91" s="533"/>
      <c r="J91" s="756"/>
    </row>
    <row r="92" spans="1:12" ht="36" x14ac:dyDescent="0.25">
      <c r="A92" s="405"/>
      <c r="B92" s="890" t="s">
        <v>636</v>
      </c>
      <c r="C92" s="873"/>
      <c r="D92" s="691"/>
      <c r="E92" s="690"/>
      <c r="F92" s="691"/>
      <c r="G92" s="533"/>
      <c r="H92" s="769"/>
      <c r="I92" s="533"/>
      <c r="J92" s="756"/>
    </row>
    <row r="93" spans="1:12" ht="60" x14ac:dyDescent="0.25">
      <c r="A93" s="405"/>
      <c r="B93" s="765" t="s">
        <v>652</v>
      </c>
      <c r="C93" s="889"/>
      <c r="D93" s="724"/>
      <c r="E93" s="725"/>
      <c r="F93" s="708"/>
      <c r="G93" s="533"/>
      <c r="H93" s="772"/>
      <c r="I93" s="876"/>
      <c r="J93" s="724"/>
      <c r="K93" s="725"/>
      <c r="L93" s="708"/>
    </row>
    <row r="94" spans="1:12" ht="108" x14ac:dyDescent="0.25">
      <c r="A94" s="405"/>
      <c r="B94" s="890" t="s">
        <v>624</v>
      </c>
      <c r="C94" s="889"/>
      <c r="D94" s="708"/>
      <c r="E94" s="725"/>
      <c r="F94" s="708"/>
      <c r="G94" s="405"/>
      <c r="H94" s="676"/>
      <c r="I94" s="405"/>
      <c r="J94" s="724"/>
      <c r="K94" s="725"/>
      <c r="L94" s="708"/>
    </row>
    <row r="95" spans="1:12" ht="24" x14ac:dyDescent="0.25">
      <c r="A95" s="405"/>
      <c r="B95" s="891" t="s">
        <v>625</v>
      </c>
      <c r="C95" s="889"/>
      <c r="D95" s="708"/>
      <c r="E95" s="725"/>
      <c r="F95" s="708"/>
      <c r="G95" s="405"/>
      <c r="H95" s="676"/>
      <c r="I95" s="405"/>
      <c r="J95" s="724"/>
      <c r="K95" s="725"/>
      <c r="L95" s="708"/>
    </row>
    <row r="96" spans="1:12" ht="15" x14ac:dyDescent="0.25">
      <c r="A96" s="405"/>
      <c r="B96" s="891" t="s">
        <v>626</v>
      </c>
      <c r="C96" s="889"/>
      <c r="D96" s="708"/>
      <c r="E96" s="725"/>
      <c r="F96" s="708"/>
      <c r="H96" s="892"/>
      <c r="J96" s="724"/>
      <c r="K96" s="725"/>
      <c r="L96" s="708"/>
    </row>
    <row r="97" spans="1:12" ht="13.5" customHeight="1" x14ac:dyDescent="0.25">
      <c r="A97" s="532"/>
      <c r="B97" s="891" t="s">
        <v>627</v>
      </c>
      <c r="C97" s="889"/>
      <c r="D97" s="708"/>
      <c r="E97" s="725"/>
      <c r="F97" s="708"/>
      <c r="G97" s="533"/>
      <c r="H97" s="769"/>
      <c r="I97" s="533"/>
      <c r="J97" s="724"/>
      <c r="K97" s="725"/>
      <c r="L97" s="708"/>
    </row>
    <row r="98" spans="1:12" ht="13.5" customHeight="1" x14ac:dyDescent="0.25">
      <c r="A98" s="532"/>
      <c r="B98" s="891" t="s">
        <v>653</v>
      </c>
      <c r="C98" s="889"/>
      <c r="D98" s="708"/>
      <c r="E98" s="725"/>
      <c r="F98" s="708"/>
      <c r="G98" s="533"/>
      <c r="H98" s="769"/>
      <c r="I98" s="533"/>
      <c r="J98" s="724"/>
      <c r="K98" s="725"/>
      <c r="L98" s="708"/>
    </row>
    <row r="99" spans="1:12" s="705" customFormat="1" x14ac:dyDescent="0.2">
      <c r="A99" s="533"/>
      <c r="B99" s="894" t="s">
        <v>654</v>
      </c>
      <c r="C99" s="723" t="s">
        <v>6</v>
      </c>
      <c r="D99" s="708">
        <v>1</v>
      </c>
      <c r="E99" s="725"/>
      <c r="F99" s="726"/>
      <c r="G99" s="896"/>
      <c r="H99" s="769"/>
      <c r="I99" s="896"/>
      <c r="J99" s="897"/>
    </row>
    <row r="100" spans="1:12" x14ac:dyDescent="0.2">
      <c r="A100" s="688"/>
      <c r="B100" s="792"/>
      <c r="C100" s="792"/>
      <c r="D100" s="792"/>
      <c r="E100" s="792"/>
      <c r="F100" s="686"/>
    </row>
    <row r="101" spans="1:12" ht="24" x14ac:dyDescent="0.25">
      <c r="A101" s="688" t="s">
        <v>22</v>
      </c>
      <c r="B101" s="888" t="s">
        <v>655</v>
      </c>
      <c r="C101" s="889"/>
      <c r="D101" s="708"/>
      <c r="E101" s="725"/>
      <c r="F101" s="708"/>
      <c r="G101" s="533"/>
      <c r="H101" s="769"/>
      <c r="I101" s="533"/>
      <c r="J101" s="756"/>
    </row>
    <row r="102" spans="1:12" ht="84" x14ac:dyDescent="0.25">
      <c r="A102" s="405"/>
      <c r="B102" s="890" t="s">
        <v>656</v>
      </c>
      <c r="C102" s="873"/>
      <c r="D102" s="691"/>
      <c r="E102" s="690"/>
      <c r="F102" s="691"/>
      <c r="G102" s="533"/>
      <c r="H102" s="769"/>
      <c r="I102" s="533"/>
      <c r="J102" s="756"/>
    </row>
    <row r="103" spans="1:12" ht="72" x14ac:dyDescent="0.25">
      <c r="A103" s="405"/>
      <c r="B103" s="890" t="s">
        <v>657</v>
      </c>
      <c r="C103" s="873"/>
      <c r="D103" s="691"/>
      <c r="E103" s="690"/>
      <c r="F103" s="691"/>
      <c r="G103" s="533"/>
      <c r="H103" s="769"/>
      <c r="I103" s="533"/>
      <c r="J103" s="756"/>
    </row>
    <row r="104" spans="1:12" ht="108" x14ac:dyDescent="0.25">
      <c r="A104" s="405"/>
      <c r="B104" s="890" t="s">
        <v>624</v>
      </c>
      <c r="C104" s="889"/>
      <c r="D104" s="708"/>
      <c r="E104" s="725"/>
      <c r="F104" s="708"/>
      <c r="G104" s="405"/>
      <c r="H104" s="676"/>
      <c r="I104" s="405"/>
      <c r="J104" s="724"/>
      <c r="K104" s="725"/>
      <c r="L104" s="708"/>
    </row>
    <row r="105" spans="1:12" ht="24" x14ac:dyDescent="0.25">
      <c r="A105" s="405"/>
      <c r="B105" s="891" t="s">
        <v>625</v>
      </c>
      <c r="C105" s="889"/>
      <c r="D105" s="708"/>
      <c r="E105" s="725"/>
      <c r="F105" s="708"/>
      <c r="G105" s="405"/>
      <c r="H105" s="676"/>
      <c r="I105" s="405"/>
      <c r="J105" s="724"/>
      <c r="K105" s="725"/>
      <c r="L105" s="708"/>
    </row>
    <row r="106" spans="1:12" ht="15" x14ac:dyDescent="0.25">
      <c r="A106" s="405"/>
      <c r="B106" s="891" t="s">
        <v>626</v>
      </c>
      <c r="C106" s="889"/>
      <c r="D106" s="708"/>
      <c r="E106" s="725"/>
      <c r="F106" s="708"/>
      <c r="H106" s="892"/>
      <c r="J106" s="724"/>
      <c r="K106" s="725"/>
      <c r="L106" s="708"/>
    </row>
    <row r="107" spans="1:12" ht="15" x14ac:dyDescent="0.25">
      <c r="A107" s="405"/>
      <c r="B107" s="891" t="s">
        <v>627</v>
      </c>
      <c r="C107" s="889"/>
      <c r="D107" s="708"/>
      <c r="E107" s="725"/>
      <c r="F107" s="708"/>
      <c r="H107" s="893"/>
      <c r="J107" s="724"/>
      <c r="K107" s="725"/>
      <c r="L107" s="708"/>
    </row>
    <row r="108" spans="1:12" ht="13.5" customHeight="1" x14ac:dyDescent="0.25">
      <c r="A108" s="532"/>
      <c r="B108" s="891" t="s">
        <v>658</v>
      </c>
      <c r="C108" s="889"/>
      <c r="D108" s="708"/>
      <c r="E108" s="725"/>
      <c r="F108" s="708"/>
      <c r="G108" s="533"/>
      <c r="H108" s="769"/>
      <c r="I108" s="533"/>
      <c r="J108" s="724"/>
      <c r="K108" s="725"/>
      <c r="L108" s="708"/>
    </row>
    <row r="109" spans="1:12" s="705" customFormat="1" x14ac:dyDescent="0.2">
      <c r="A109" s="533"/>
      <c r="B109" s="894" t="s">
        <v>659</v>
      </c>
      <c r="C109" s="723"/>
      <c r="D109" s="708"/>
      <c r="E109" s="725"/>
      <c r="F109" s="726"/>
      <c r="G109" s="896"/>
      <c r="H109" s="769"/>
      <c r="I109" s="896"/>
      <c r="J109" s="897"/>
    </row>
    <row r="110" spans="1:12" s="705" customFormat="1" x14ac:dyDescent="0.2">
      <c r="A110" s="533"/>
      <c r="B110" s="894" t="s">
        <v>660</v>
      </c>
      <c r="C110" s="723" t="s">
        <v>6</v>
      </c>
      <c r="D110" s="708">
        <v>1</v>
      </c>
      <c r="E110" s="725"/>
      <c r="F110" s="895"/>
      <c r="G110" s="896"/>
      <c r="H110" s="769"/>
      <c r="I110" s="896"/>
      <c r="J110" s="897"/>
    </row>
    <row r="111" spans="1:12" x14ac:dyDescent="0.2">
      <c r="A111" s="688"/>
      <c r="B111" s="792"/>
      <c r="C111" s="792"/>
      <c r="D111" s="792"/>
      <c r="E111" s="792"/>
      <c r="F111" s="686"/>
    </row>
    <row r="112" spans="1:12" ht="24" x14ac:dyDescent="0.25">
      <c r="A112" s="688" t="s">
        <v>23</v>
      </c>
      <c r="B112" s="888" t="s">
        <v>661</v>
      </c>
      <c r="C112" s="889"/>
      <c r="D112" s="708"/>
      <c r="E112" s="725"/>
      <c r="F112" s="708"/>
      <c r="G112" s="533"/>
      <c r="H112" s="769"/>
      <c r="I112" s="533"/>
      <c r="J112" s="756"/>
    </row>
    <row r="113" spans="1:12" ht="84" x14ac:dyDescent="0.25">
      <c r="A113" s="405"/>
      <c r="B113" s="890" t="s">
        <v>662</v>
      </c>
      <c r="C113" s="873"/>
      <c r="D113" s="691"/>
      <c r="E113" s="690"/>
      <c r="F113" s="691"/>
      <c r="G113" s="533"/>
      <c r="H113" s="769"/>
      <c r="I113" s="533"/>
      <c r="J113" s="756"/>
    </row>
    <row r="114" spans="1:12" ht="108" x14ac:dyDescent="0.25">
      <c r="A114" s="405"/>
      <c r="B114" s="890" t="s">
        <v>663</v>
      </c>
      <c r="C114" s="873"/>
      <c r="D114" s="691"/>
      <c r="E114" s="690"/>
      <c r="F114" s="691"/>
      <c r="G114" s="533"/>
      <c r="H114" s="769"/>
      <c r="I114" s="533"/>
      <c r="J114" s="756"/>
    </row>
    <row r="115" spans="1:12" ht="48" x14ac:dyDescent="0.25">
      <c r="A115" s="405"/>
      <c r="B115" s="890" t="s">
        <v>664</v>
      </c>
      <c r="C115" s="873"/>
      <c r="D115" s="691"/>
      <c r="E115" s="690"/>
      <c r="F115" s="691"/>
      <c r="G115" s="533"/>
      <c r="H115" s="769"/>
      <c r="I115" s="533"/>
      <c r="J115" s="756"/>
    </row>
    <row r="116" spans="1:12" ht="108" x14ac:dyDescent="0.25">
      <c r="A116" s="405"/>
      <c r="B116" s="890" t="s">
        <v>624</v>
      </c>
      <c r="C116" s="889"/>
      <c r="D116" s="708"/>
      <c r="E116" s="725"/>
      <c r="F116" s="708"/>
      <c r="G116" s="405"/>
      <c r="H116" s="676"/>
      <c r="I116" s="405"/>
      <c r="J116" s="724"/>
      <c r="K116" s="725"/>
      <c r="L116" s="708"/>
    </row>
    <row r="117" spans="1:12" ht="24" x14ac:dyDescent="0.25">
      <c r="A117" s="405"/>
      <c r="B117" s="891" t="s">
        <v>625</v>
      </c>
      <c r="C117" s="889"/>
      <c r="D117" s="708"/>
      <c r="E117" s="725"/>
      <c r="F117" s="708"/>
      <c r="G117" s="405"/>
      <c r="H117" s="676"/>
      <c r="I117" s="405"/>
      <c r="J117" s="724"/>
      <c r="K117" s="725"/>
      <c r="L117" s="708"/>
    </row>
    <row r="118" spans="1:12" ht="15" x14ac:dyDescent="0.25">
      <c r="A118" s="405"/>
      <c r="B118" s="891" t="s">
        <v>626</v>
      </c>
      <c r="C118" s="889"/>
      <c r="D118" s="708"/>
      <c r="E118" s="725"/>
      <c r="F118" s="708"/>
      <c r="H118" s="892"/>
      <c r="J118" s="724"/>
      <c r="K118" s="725"/>
      <c r="L118" s="708"/>
    </row>
    <row r="119" spans="1:12" ht="15" x14ac:dyDescent="0.25">
      <c r="A119" s="405"/>
      <c r="B119" s="891" t="s">
        <v>627</v>
      </c>
      <c r="C119" s="889"/>
      <c r="D119" s="708"/>
      <c r="E119" s="725"/>
      <c r="F119" s="708"/>
      <c r="H119" s="893"/>
      <c r="J119" s="724"/>
      <c r="K119" s="725"/>
      <c r="L119" s="708"/>
    </row>
    <row r="120" spans="1:12" ht="13.5" customHeight="1" x14ac:dyDescent="0.25">
      <c r="A120" s="532"/>
      <c r="B120" s="891" t="s">
        <v>665</v>
      </c>
      <c r="C120" s="889"/>
      <c r="D120" s="708"/>
      <c r="E120" s="725"/>
      <c r="F120" s="708"/>
      <c r="G120" s="533"/>
      <c r="H120" s="769"/>
      <c r="I120" s="533"/>
      <c r="J120" s="724"/>
      <c r="K120" s="725"/>
      <c r="L120" s="708"/>
    </row>
    <row r="121" spans="1:12" s="705" customFormat="1" x14ac:dyDescent="0.2">
      <c r="A121" s="533"/>
      <c r="B121" s="894" t="s">
        <v>666</v>
      </c>
      <c r="C121" s="723"/>
      <c r="D121" s="708"/>
      <c r="E121" s="725"/>
      <c r="F121" s="726"/>
      <c r="G121" s="896"/>
      <c r="H121" s="769"/>
      <c r="I121" s="896"/>
      <c r="J121" s="897"/>
    </row>
    <row r="122" spans="1:12" s="705" customFormat="1" x14ac:dyDescent="0.2">
      <c r="A122" s="533"/>
      <c r="B122" s="894" t="s">
        <v>667</v>
      </c>
      <c r="C122" s="723" t="s">
        <v>6</v>
      </c>
      <c r="D122" s="708">
        <v>1</v>
      </c>
      <c r="E122" s="725"/>
      <c r="F122" s="708"/>
      <c r="G122" s="896"/>
      <c r="H122" s="769"/>
      <c r="I122" s="896"/>
      <c r="J122" s="897"/>
    </row>
    <row r="123" spans="1:12" s="705" customFormat="1" x14ac:dyDescent="0.2">
      <c r="A123" s="533"/>
      <c r="B123" s="894" t="s">
        <v>668</v>
      </c>
      <c r="C123" s="790" t="s">
        <v>6</v>
      </c>
      <c r="D123" s="710">
        <v>1</v>
      </c>
      <c r="E123" s="699"/>
      <c r="F123" s="710"/>
      <c r="G123" s="896"/>
      <c r="H123" s="769"/>
      <c r="I123" s="896"/>
      <c r="J123" s="897"/>
    </row>
    <row r="124" spans="1:12" s="705" customFormat="1" x14ac:dyDescent="0.2">
      <c r="A124" s="533"/>
      <c r="B124" s="894"/>
      <c r="C124" s="723"/>
      <c r="D124" s="708"/>
      <c r="E124" s="725"/>
      <c r="F124" s="895"/>
      <c r="G124" s="896"/>
      <c r="H124" s="769"/>
      <c r="I124" s="896"/>
      <c r="J124" s="897"/>
    </row>
    <row r="125" spans="1:12" s="705" customFormat="1" x14ac:dyDescent="0.2">
      <c r="A125" s="533"/>
      <c r="B125" s="894"/>
      <c r="C125" s="723"/>
      <c r="D125" s="708"/>
      <c r="E125" s="725"/>
      <c r="F125" s="895"/>
      <c r="G125" s="896"/>
      <c r="H125" s="769"/>
      <c r="I125" s="896"/>
      <c r="J125" s="897"/>
    </row>
    <row r="126" spans="1:12" ht="24" x14ac:dyDescent="0.25">
      <c r="A126" s="688" t="s">
        <v>24</v>
      </c>
      <c r="B126" s="888" t="s">
        <v>669</v>
      </c>
      <c r="C126" s="889"/>
      <c r="D126" s="708"/>
      <c r="E126" s="725"/>
      <c r="F126" s="708"/>
      <c r="G126" s="533"/>
      <c r="H126" s="769"/>
      <c r="I126" s="533"/>
      <c r="J126" s="756"/>
    </row>
    <row r="127" spans="1:12" ht="84" x14ac:dyDescent="0.25">
      <c r="A127" s="405"/>
      <c r="B127" s="890" t="s">
        <v>670</v>
      </c>
      <c r="C127" s="873"/>
      <c r="D127" s="691"/>
      <c r="E127" s="690"/>
      <c r="F127" s="691"/>
      <c r="G127" s="533"/>
      <c r="H127" s="769"/>
      <c r="I127" s="533"/>
      <c r="J127" s="756"/>
    </row>
    <row r="128" spans="1:12" ht="72" x14ac:dyDescent="0.25">
      <c r="A128" s="405"/>
      <c r="B128" s="890" t="s">
        <v>671</v>
      </c>
      <c r="C128" s="873"/>
      <c r="D128" s="691"/>
      <c r="E128" s="690"/>
      <c r="F128" s="691"/>
      <c r="G128" s="533"/>
      <c r="H128" s="769"/>
      <c r="I128" s="533"/>
      <c r="J128" s="756"/>
    </row>
    <row r="129" spans="1:12" ht="36" x14ac:dyDescent="0.25">
      <c r="A129" s="405"/>
      <c r="B129" s="890" t="s">
        <v>636</v>
      </c>
      <c r="C129" s="873"/>
      <c r="D129" s="691"/>
      <c r="E129" s="690"/>
      <c r="F129" s="691"/>
      <c r="G129" s="533"/>
      <c r="H129" s="769"/>
      <c r="I129" s="533"/>
      <c r="J129" s="756"/>
    </row>
    <row r="130" spans="1:12" ht="108" x14ac:dyDescent="0.25">
      <c r="A130" s="405"/>
      <c r="B130" s="890" t="s">
        <v>624</v>
      </c>
      <c r="C130" s="889"/>
      <c r="D130" s="708"/>
      <c r="E130" s="725"/>
      <c r="F130" s="708"/>
      <c r="G130" s="405"/>
      <c r="H130" s="676"/>
      <c r="I130" s="405"/>
      <c r="J130" s="724"/>
      <c r="K130" s="725"/>
      <c r="L130" s="708"/>
    </row>
    <row r="131" spans="1:12" ht="24" x14ac:dyDescent="0.25">
      <c r="A131" s="405"/>
      <c r="B131" s="891" t="s">
        <v>625</v>
      </c>
      <c r="C131" s="889"/>
      <c r="D131" s="708"/>
      <c r="E131" s="725"/>
      <c r="F131" s="708"/>
      <c r="G131" s="405"/>
      <c r="H131" s="676"/>
      <c r="I131" s="405"/>
      <c r="J131" s="724"/>
      <c r="K131" s="725"/>
      <c r="L131" s="708"/>
    </row>
    <row r="132" spans="1:12" ht="15" x14ac:dyDescent="0.25">
      <c r="A132" s="405"/>
      <c r="B132" s="891" t="s">
        <v>626</v>
      </c>
      <c r="C132" s="889"/>
      <c r="D132" s="708"/>
      <c r="E132" s="725"/>
      <c r="F132" s="708"/>
      <c r="H132" s="892"/>
      <c r="J132" s="724"/>
      <c r="K132" s="725"/>
      <c r="L132" s="708"/>
    </row>
    <row r="133" spans="1:12" ht="15" x14ac:dyDescent="0.25">
      <c r="A133" s="405"/>
      <c r="B133" s="891" t="s">
        <v>627</v>
      </c>
      <c r="C133" s="889"/>
      <c r="D133" s="708"/>
      <c r="E133" s="725"/>
      <c r="F133" s="708"/>
      <c r="H133" s="893"/>
      <c r="J133" s="724"/>
      <c r="K133" s="725"/>
      <c r="L133" s="708"/>
    </row>
    <row r="134" spans="1:12" ht="13.5" customHeight="1" x14ac:dyDescent="0.25">
      <c r="A134" s="532"/>
      <c r="B134" s="891" t="s">
        <v>672</v>
      </c>
      <c r="C134" s="889"/>
      <c r="D134" s="708"/>
      <c r="E134" s="725"/>
      <c r="F134" s="708"/>
      <c r="G134" s="533"/>
      <c r="H134" s="769"/>
      <c r="I134" s="533"/>
      <c r="J134" s="724"/>
      <c r="K134" s="725"/>
      <c r="L134" s="708"/>
    </row>
    <row r="135" spans="1:12" s="705" customFormat="1" x14ac:dyDescent="0.2">
      <c r="A135" s="533"/>
      <c r="B135" s="894" t="s">
        <v>673</v>
      </c>
      <c r="C135" s="723" t="s">
        <v>6</v>
      </c>
      <c r="D135" s="708">
        <v>1</v>
      </c>
      <c r="E135" s="725"/>
      <c r="F135" s="726"/>
      <c r="G135" s="896"/>
      <c r="H135" s="769"/>
      <c r="I135" s="896"/>
      <c r="J135" s="897"/>
    </row>
    <row r="136" spans="1:12" ht="15" customHeight="1" thickBot="1" x14ac:dyDescent="0.3">
      <c r="A136" s="533"/>
      <c r="B136" s="767"/>
      <c r="C136" s="876"/>
      <c r="D136" s="900"/>
      <c r="E136" s="725"/>
      <c r="F136" s="895"/>
      <c r="G136" s="405"/>
      <c r="H136" s="765"/>
      <c r="I136" s="889"/>
      <c r="J136" s="724"/>
      <c r="K136" s="725"/>
      <c r="L136" s="708"/>
    </row>
    <row r="137" spans="1:12" ht="15.75" thickTop="1" thickBot="1" x14ac:dyDescent="0.25">
      <c r="A137" s="901"/>
      <c r="B137" s="884"/>
      <c r="C137" s="733"/>
      <c r="D137" s="902"/>
      <c r="E137" s="732"/>
      <c r="F137" s="903"/>
    </row>
    <row r="138" spans="1:12" s="748" customFormat="1" ht="15.75" thickBot="1" x14ac:dyDescent="0.3">
      <c r="A138" s="904" t="s">
        <v>214</v>
      </c>
      <c r="B138" s="905" t="s">
        <v>674</v>
      </c>
      <c r="C138" s="906"/>
      <c r="D138" s="907"/>
      <c r="E138" s="742" t="s">
        <v>55</v>
      </c>
      <c r="F138" s="908"/>
      <c r="H138" s="893"/>
    </row>
    <row r="172" spans="2:8" x14ac:dyDescent="0.2">
      <c r="B172" s="601"/>
      <c r="C172" s="494"/>
      <c r="D172" s="494"/>
      <c r="E172" s="494"/>
      <c r="F172" s="494"/>
      <c r="H172" s="494"/>
    </row>
    <row r="387" spans="1:15" s="780" customFormat="1" x14ac:dyDescent="0.2">
      <c r="A387" s="494"/>
      <c r="B387" s="747"/>
      <c r="C387" s="745"/>
      <c r="D387" s="746"/>
      <c r="E387" s="705"/>
      <c r="F387" s="706"/>
      <c r="G387" s="494"/>
      <c r="H387" s="705"/>
      <c r="I387" s="494"/>
      <c r="J387" s="494"/>
      <c r="K387" s="494"/>
      <c r="L387" s="494"/>
      <c r="M387" s="494"/>
      <c r="N387" s="494"/>
      <c r="O387" s="494"/>
    </row>
  </sheetData>
  <mergeCells count="15">
    <mergeCell ref="B29:E29"/>
    <mergeCell ref="B31:E31"/>
    <mergeCell ref="B33:E33"/>
    <mergeCell ref="B17:E17"/>
    <mergeCell ref="B19:E19"/>
    <mergeCell ref="B21:E21"/>
    <mergeCell ref="B23:E23"/>
    <mergeCell ref="B25:E25"/>
    <mergeCell ref="B27:E27"/>
    <mergeCell ref="B15:E15"/>
    <mergeCell ref="A2:F2"/>
    <mergeCell ref="A3:F3"/>
    <mergeCell ref="B7:F7"/>
    <mergeCell ref="B11:E11"/>
    <mergeCell ref="B13:E13"/>
  </mergeCells>
  <pageMargins left="0.70866141732283472" right="0.19685039370078741" top="0.6692913385826772" bottom="0.74803149606299213" header="0.31496062992125984" footer="0.31496062992125984"/>
  <pageSetup paperSize="9" scale="97"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5" manualBreakCount="5">
    <brk id="22" max="16383" man="1"/>
    <brk id="46" max="16383" man="1"/>
    <brk id="88" max="16383" man="1"/>
    <brk id="103" max="5" man="1"/>
    <brk id="124"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416"/>
  <sheetViews>
    <sheetView view="pageBreakPreview" topLeftCell="A90" zoomScale="90" zoomScaleNormal="100" zoomScaleSheetLayoutView="90" zoomScalePageLayoutView="130" workbookViewId="0">
      <selection activeCell="B75" sqref="B75"/>
    </sheetView>
  </sheetViews>
  <sheetFormatPr defaultRowHeight="14.25" x14ac:dyDescent="0.2"/>
  <cols>
    <col min="1" max="1" width="5.7109375" style="494" customWidth="1"/>
    <col min="2" max="2" width="40.7109375" style="494" customWidth="1"/>
    <col min="3" max="3" width="7.7109375" style="780" customWidth="1"/>
    <col min="4" max="4" width="10.7109375" style="781" customWidth="1"/>
    <col min="5" max="5" width="10.7109375" style="494" customWidth="1"/>
    <col min="6" max="6" width="10.7109375" style="649" customWidth="1"/>
    <col min="7" max="8" width="9.140625" style="494"/>
    <col min="9" max="9" width="56.42578125" style="494" customWidth="1"/>
    <col min="10" max="16384" width="9.140625" style="494"/>
  </cols>
  <sheetData>
    <row r="1" spans="1:10" x14ac:dyDescent="0.2">
      <c r="A1" s="1242"/>
      <c r="B1" s="1242"/>
      <c r="C1" s="1242"/>
      <c r="D1" s="1242"/>
      <c r="E1" s="1242"/>
      <c r="F1" s="1242"/>
      <c r="G1" s="649"/>
    </row>
    <row r="2" spans="1:10" x14ac:dyDescent="0.2">
      <c r="A2" s="1239" t="s">
        <v>270</v>
      </c>
      <c r="B2" s="1240"/>
      <c r="C2" s="1240"/>
      <c r="D2" s="1240"/>
      <c r="E2" s="1240"/>
      <c r="F2" s="1241"/>
      <c r="H2" s="893"/>
      <c r="J2" s="756"/>
    </row>
    <row r="3" spans="1:10" x14ac:dyDescent="0.2">
      <c r="A3" s="1242" t="s">
        <v>675</v>
      </c>
      <c r="B3" s="1242"/>
      <c r="C3" s="1242"/>
      <c r="D3" s="1242"/>
      <c r="E3" s="1242"/>
      <c r="F3" s="1242"/>
      <c r="G3" s="649"/>
      <c r="H3" s="893"/>
      <c r="I3" s="649"/>
      <c r="J3" s="756"/>
    </row>
    <row r="4" spans="1:10" x14ac:dyDescent="0.2">
      <c r="A4" s="650" t="s">
        <v>272</v>
      </c>
      <c r="B4" s="909" t="s">
        <v>273</v>
      </c>
      <c r="C4" s="650" t="s">
        <v>274</v>
      </c>
      <c r="D4" s="910" t="s">
        <v>275</v>
      </c>
      <c r="E4" s="650" t="s">
        <v>276</v>
      </c>
      <c r="F4" s="650" t="s">
        <v>277</v>
      </c>
      <c r="H4" s="893"/>
      <c r="J4" s="756"/>
    </row>
    <row r="5" spans="1:10" x14ac:dyDescent="0.2">
      <c r="A5" s="653"/>
      <c r="B5" s="653"/>
      <c r="C5" s="653"/>
      <c r="D5" s="654"/>
      <c r="E5" s="653"/>
      <c r="F5" s="653"/>
      <c r="H5" s="705"/>
    </row>
    <row r="6" spans="1:10" x14ac:dyDescent="0.2">
      <c r="A6" s="653"/>
      <c r="B6" s="653"/>
      <c r="C6" s="653"/>
      <c r="D6" s="654"/>
      <c r="E6" s="653"/>
      <c r="F6" s="653"/>
      <c r="H6" s="705"/>
    </row>
    <row r="7" spans="1:10" ht="15.75" thickBot="1" x14ac:dyDescent="0.3">
      <c r="A7" s="660" t="s">
        <v>216</v>
      </c>
      <c r="B7" s="1243" t="s">
        <v>676</v>
      </c>
      <c r="C7" s="1243"/>
      <c r="D7" s="1243"/>
      <c r="E7" s="1243"/>
      <c r="F7" s="1243"/>
      <c r="H7" s="705"/>
    </row>
    <row r="8" spans="1:10" x14ac:dyDescent="0.2">
      <c r="A8" s="653"/>
      <c r="B8" s="653"/>
      <c r="C8" s="653"/>
      <c r="D8" s="654"/>
      <c r="E8" s="653"/>
      <c r="F8" s="653"/>
      <c r="H8" s="705"/>
    </row>
    <row r="9" spans="1:10" ht="15" x14ac:dyDescent="0.25">
      <c r="A9" s="688"/>
      <c r="B9" s="911" t="s">
        <v>226</v>
      </c>
      <c r="C9" s="873"/>
      <c r="D9" s="686"/>
      <c r="E9" s="635"/>
      <c r="F9" s="686"/>
      <c r="H9" s="893"/>
      <c r="J9" s="756"/>
    </row>
    <row r="10" spans="1:10" s="392" customFormat="1" ht="15" x14ac:dyDescent="0.25">
      <c r="A10" s="815"/>
      <c r="B10" s="911"/>
      <c r="C10" s="873"/>
      <c r="D10" s="686"/>
      <c r="E10" s="635"/>
      <c r="F10" s="686"/>
      <c r="G10" s="494"/>
      <c r="H10" s="893"/>
      <c r="I10" s="494"/>
      <c r="J10" s="857"/>
    </row>
    <row r="11" spans="1:10" s="392" customFormat="1" ht="341.25" customHeight="1" x14ac:dyDescent="0.2">
      <c r="A11" s="815"/>
      <c r="B11" s="1247" t="s">
        <v>677</v>
      </c>
      <c r="C11" s="1247"/>
      <c r="D11" s="1247"/>
      <c r="E11" s="1247"/>
      <c r="F11" s="686"/>
      <c r="G11" s="494"/>
      <c r="H11" s="893"/>
      <c r="I11" s="494"/>
      <c r="J11" s="857"/>
    </row>
    <row r="12" spans="1:10" s="392" customFormat="1" ht="154.5" customHeight="1" x14ac:dyDescent="0.2">
      <c r="A12" s="815"/>
      <c r="B12" s="792" t="s">
        <v>610</v>
      </c>
      <c r="C12" s="792"/>
      <c r="D12" s="792"/>
      <c r="E12" s="792"/>
      <c r="F12" s="912"/>
    </row>
    <row r="13" spans="1:10" s="392" customFormat="1" x14ac:dyDescent="0.2">
      <c r="A13" s="815"/>
      <c r="B13" s="792"/>
      <c r="C13" s="792"/>
      <c r="D13" s="886"/>
      <c r="E13" s="792"/>
      <c r="F13" s="912"/>
    </row>
    <row r="14" spans="1:10" s="392" customFormat="1" ht="24.75" customHeight="1" x14ac:dyDescent="0.2">
      <c r="A14" s="815"/>
      <c r="B14" s="792" t="s">
        <v>611</v>
      </c>
      <c r="C14" s="792"/>
      <c r="D14" s="792"/>
      <c r="E14" s="792"/>
      <c r="F14" s="912"/>
    </row>
    <row r="15" spans="1:10" s="392" customFormat="1" x14ac:dyDescent="0.2">
      <c r="A15" s="815"/>
      <c r="B15" s="792"/>
      <c r="C15" s="792"/>
      <c r="D15" s="886"/>
      <c r="E15" s="792"/>
      <c r="F15" s="912"/>
    </row>
    <row r="16" spans="1:10" s="392" customFormat="1" ht="60.75" customHeight="1" x14ac:dyDescent="0.2">
      <c r="A16" s="815"/>
      <c r="B16" s="792" t="s">
        <v>678</v>
      </c>
      <c r="C16" s="913"/>
      <c r="D16" s="913"/>
      <c r="E16" s="913"/>
      <c r="F16" s="912"/>
    </row>
    <row r="17" spans="1:6" s="392" customFormat="1" x14ac:dyDescent="0.2">
      <c r="A17" s="815"/>
      <c r="B17" s="913"/>
      <c r="C17" s="913"/>
      <c r="D17" s="914"/>
      <c r="E17" s="913"/>
      <c r="F17" s="912"/>
    </row>
    <row r="18" spans="1:6" s="392" customFormat="1" ht="84.75" customHeight="1" x14ac:dyDescent="0.2">
      <c r="A18" s="815"/>
      <c r="B18" s="792" t="s">
        <v>679</v>
      </c>
      <c r="C18" s="792"/>
      <c r="D18" s="792"/>
      <c r="E18" s="792"/>
      <c r="F18" s="912"/>
    </row>
    <row r="19" spans="1:6" s="392" customFormat="1" x14ac:dyDescent="0.2">
      <c r="A19" s="815"/>
      <c r="B19" s="792"/>
      <c r="C19" s="913"/>
      <c r="D19" s="914"/>
      <c r="E19" s="913"/>
      <c r="F19" s="912"/>
    </row>
    <row r="20" spans="1:6" s="392" customFormat="1" ht="12" customHeight="1" x14ac:dyDescent="0.2">
      <c r="A20" s="815"/>
      <c r="B20" s="852" t="s">
        <v>680</v>
      </c>
      <c r="C20" s="852"/>
      <c r="D20" s="852"/>
      <c r="E20" s="852"/>
      <c r="F20" s="912"/>
    </row>
    <row r="21" spans="1:6" s="392" customFormat="1" x14ac:dyDescent="0.2">
      <c r="A21" s="815"/>
      <c r="B21" s="913"/>
      <c r="C21" s="913"/>
      <c r="D21" s="914"/>
      <c r="E21" s="913"/>
      <c r="F21" s="912"/>
    </row>
    <row r="22" spans="1:6" s="392" customFormat="1" ht="48.75" customHeight="1" x14ac:dyDescent="0.2">
      <c r="A22" s="815"/>
      <c r="B22" s="792" t="s">
        <v>681</v>
      </c>
      <c r="C22" s="792"/>
      <c r="D22" s="792"/>
      <c r="E22" s="792"/>
      <c r="F22" s="912"/>
    </row>
    <row r="23" spans="1:6" s="392" customFormat="1" x14ac:dyDescent="0.2">
      <c r="A23" s="815"/>
      <c r="B23" s="792"/>
      <c r="C23" s="792"/>
      <c r="D23" s="886"/>
      <c r="E23" s="792"/>
      <c r="F23" s="912"/>
    </row>
    <row r="24" spans="1:6" s="392" customFormat="1" ht="107.25" customHeight="1" x14ac:dyDescent="0.2">
      <c r="A24" s="815"/>
      <c r="B24" s="792" t="s">
        <v>682</v>
      </c>
      <c r="C24" s="792"/>
      <c r="D24" s="792"/>
      <c r="E24" s="792"/>
      <c r="F24" s="912"/>
    </row>
    <row r="25" spans="1:6" s="392" customFormat="1" x14ac:dyDescent="0.2">
      <c r="A25" s="815"/>
      <c r="B25" s="792"/>
      <c r="C25" s="792"/>
      <c r="D25" s="886"/>
      <c r="E25" s="792"/>
      <c r="F25" s="912"/>
    </row>
    <row r="26" spans="1:6" s="392" customFormat="1" ht="84.75" customHeight="1" x14ac:dyDescent="0.2">
      <c r="A26" s="815"/>
      <c r="B26" s="792" t="s">
        <v>683</v>
      </c>
      <c r="C26" s="792"/>
      <c r="D26" s="792"/>
      <c r="E26" s="792"/>
      <c r="F26" s="912"/>
    </row>
    <row r="27" spans="1:6" s="392" customFormat="1" x14ac:dyDescent="0.2">
      <c r="A27" s="815"/>
      <c r="B27" s="913"/>
      <c r="C27" s="913"/>
      <c r="D27" s="914"/>
      <c r="E27" s="913"/>
      <c r="F27" s="912"/>
    </row>
    <row r="28" spans="1:6" s="392" customFormat="1" ht="48.75" customHeight="1" x14ac:dyDescent="0.2">
      <c r="A28" s="815"/>
      <c r="B28" s="792" t="s">
        <v>684</v>
      </c>
      <c r="C28" s="792"/>
      <c r="D28" s="792"/>
      <c r="E28" s="792"/>
      <c r="F28" s="912"/>
    </row>
    <row r="29" spans="1:6" s="392" customFormat="1" x14ac:dyDescent="0.2">
      <c r="A29" s="815"/>
      <c r="B29" s="792"/>
      <c r="C29" s="792"/>
      <c r="D29" s="886"/>
      <c r="E29" s="792"/>
      <c r="F29" s="912"/>
    </row>
    <row r="30" spans="1:6" s="392" customFormat="1" ht="60.75" customHeight="1" x14ac:dyDescent="0.2">
      <c r="A30" s="815"/>
      <c r="B30" s="792" t="s">
        <v>618</v>
      </c>
      <c r="C30" s="792"/>
      <c r="D30" s="792"/>
      <c r="E30" s="792"/>
      <c r="F30" s="912"/>
    </row>
    <row r="31" spans="1:6" s="392" customFormat="1" x14ac:dyDescent="0.2">
      <c r="A31" s="815"/>
      <c r="B31" s="792"/>
      <c r="C31" s="792"/>
      <c r="D31" s="886"/>
      <c r="E31" s="792"/>
      <c r="F31" s="912"/>
    </row>
    <row r="32" spans="1:6" s="392" customFormat="1" ht="24.75" customHeight="1" x14ac:dyDescent="0.2">
      <c r="A32" s="815"/>
      <c r="B32" s="792" t="s">
        <v>685</v>
      </c>
      <c r="C32" s="792"/>
      <c r="D32" s="792"/>
      <c r="E32" s="792"/>
      <c r="F32" s="912"/>
    </row>
    <row r="33" spans="1:12" s="392" customFormat="1" x14ac:dyDescent="0.2">
      <c r="A33" s="815"/>
      <c r="B33" s="792"/>
      <c r="C33" s="792"/>
      <c r="D33" s="886"/>
      <c r="E33" s="792"/>
      <c r="F33" s="912"/>
    </row>
    <row r="34" spans="1:12" s="392" customFormat="1" ht="83.25" customHeight="1" x14ac:dyDescent="0.2">
      <c r="A34" s="815"/>
      <c r="B34" s="792" t="s">
        <v>620</v>
      </c>
      <c r="C34" s="792"/>
      <c r="D34" s="792"/>
      <c r="E34" s="792"/>
      <c r="F34" s="912"/>
      <c r="G34" s="853"/>
    </row>
    <row r="35" spans="1:12" s="392" customFormat="1" x14ac:dyDescent="0.2">
      <c r="A35" s="815"/>
      <c r="B35" s="915"/>
      <c r="C35" s="792"/>
      <c r="D35" s="916"/>
      <c r="E35" s="792"/>
      <c r="F35" s="686"/>
      <c r="G35" s="896"/>
      <c r="H35" s="917"/>
      <c r="I35" s="896"/>
      <c r="J35" s="857"/>
    </row>
    <row r="36" spans="1:12" ht="15" x14ac:dyDescent="0.25">
      <c r="A36" s="688" t="s">
        <v>7</v>
      </c>
      <c r="B36" s="918" t="s">
        <v>686</v>
      </c>
      <c r="C36" s="889"/>
      <c r="D36" s="708"/>
      <c r="E36" s="725"/>
      <c r="F36" s="708"/>
      <c r="G36" s="533"/>
      <c r="H36" s="769"/>
      <c r="I36" s="533"/>
      <c r="J36" s="756"/>
    </row>
    <row r="37" spans="1:12" ht="205.5" customHeight="1" x14ac:dyDescent="0.25">
      <c r="A37" s="405"/>
      <c r="B37" s="890" t="s">
        <v>687</v>
      </c>
      <c r="C37" s="873"/>
      <c r="D37" s="691"/>
      <c r="E37" s="690"/>
      <c r="F37" s="691"/>
      <c r="G37" s="533"/>
      <c r="H37" s="769"/>
      <c r="I37" s="533"/>
      <c r="J37" s="756"/>
    </row>
    <row r="38" spans="1:12" ht="113.25" customHeight="1" x14ac:dyDescent="0.25">
      <c r="A38" s="405"/>
      <c r="B38" s="890" t="s">
        <v>688</v>
      </c>
      <c r="C38" s="873"/>
      <c r="D38" s="691"/>
      <c r="E38" s="690"/>
      <c r="F38" s="691"/>
      <c r="G38" s="533"/>
      <c r="H38" s="769"/>
      <c r="I38" s="533"/>
      <c r="J38" s="756"/>
    </row>
    <row r="39" spans="1:12" ht="39.75" customHeight="1" x14ac:dyDescent="0.25">
      <c r="A39" s="405"/>
      <c r="B39" s="890" t="s">
        <v>689</v>
      </c>
      <c r="C39" s="889"/>
      <c r="D39" s="708"/>
      <c r="E39" s="725"/>
      <c r="F39" s="708"/>
      <c r="G39" s="405"/>
      <c r="H39" s="676"/>
      <c r="I39" s="405"/>
      <c r="J39" s="724"/>
      <c r="K39" s="725"/>
      <c r="L39" s="708"/>
    </row>
    <row r="40" spans="1:12" ht="24" x14ac:dyDescent="0.25">
      <c r="A40" s="405"/>
      <c r="B40" s="891" t="s">
        <v>625</v>
      </c>
      <c r="C40" s="889"/>
      <c r="D40" s="708"/>
      <c r="E40" s="725"/>
      <c r="F40" s="708"/>
      <c r="G40" s="405"/>
      <c r="H40" s="676"/>
      <c r="I40" s="405"/>
      <c r="J40" s="724"/>
      <c r="K40" s="725"/>
      <c r="L40" s="708"/>
    </row>
    <row r="41" spans="1:12" ht="15" x14ac:dyDescent="0.25">
      <c r="A41" s="405"/>
      <c r="B41" s="891" t="s">
        <v>626</v>
      </c>
      <c r="C41" s="889"/>
      <c r="D41" s="708"/>
      <c r="E41" s="725"/>
      <c r="F41" s="708"/>
      <c r="H41" s="892"/>
      <c r="J41" s="724"/>
      <c r="K41" s="725"/>
      <c r="L41" s="708"/>
    </row>
    <row r="42" spans="1:12" ht="24" x14ac:dyDescent="0.25">
      <c r="A42" s="405"/>
      <c r="B42" s="891" t="s">
        <v>690</v>
      </c>
      <c r="C42" s="889"/>
      <c r="D42" s="708"/>
      <c r="E42" s="725"/>
      <c r="F42" s="708"/>
      <c r="H42" s="893"/>
      <c r="J42" s="724"/>
      <c r="K42" s="725"/>
      <c r="L42" s="708"/>
    </row>
    <row r="43" spans="1:12" ht="13.5" customHeight="1" x14ac:dyDescent="0.25">
      <c r="A43" s="532"/>
      <c r="B43" s="891" t="s">
        <v>691</v>
      </c>
      <c r="C43" s="889"/>
      <c r="D43" s="708"/>
      <c r="E43" s="725"/>
      <c r="F43" s="708"/>
      <c r="G43" s="533"/>
      <c r="H43" s="769"/>
      <c r="I43" s="533"/>
      <c r="J43" s="724"/>
      <c r="K43" s="725"/>
      <c r="L43" s="708"/>
    </row>
    <row r="44" spans="1:12" s="705" customFormat="1" x14ac:dyDescent="0.2">
      <c r="A44" s="533"/>
      <c r="B44" s="894" t="s">
        <v>692</v>
      </c>
      <c r="C44" s="723" t="s">
        <v>6</v>
      </c>
      <c r="D44" s="708">
        <v>1</v>
      </c>
      <c r="E44" s="725"/>
      <c r="F44" s="726"/>
      <c r="G44" s="896"/>
      <c r="H44" s="769"/>
      <c r="I44" s="896"/>
      <c r="J44" s="897"/>
    </row>
    <row r="45" spans="1:12" s="392" customFormat="1" x14ac:dyDescent="0.2">
      <c r="A45" s="815"/>
      <c r="B45" s="915"/>
      <c r="C45" s="792"/>
      <c r="D45" s="916"/>
      <c r="E45" s="792"/>
      <c r="F45" s="686"/>
      <c r="G45" s="896"/>
      <c r="H45" s="917"/>
      <c r="I45" s="896"/>
      <c r="J45" s="857"/>
    </row>
    <row r="46" spans="1:12" ht="15" x14ac:dyDescent="0.25">
      <c r="A46" s="688" t="s">
        <v>17</v>
      </c>
      <c r="B46" s="918" t="s">
        <v>693</v>
      </c>
      <c r="C46" s="889"/>
      <c r="D46" s="708"/>
      <c r="E46" s="725"/>
      <c r="F46" s="708"/>
      <c r="G46" s="533"/>
      <c r="H46" s="769"/>
      <c r="I46" s="533"/>
      <c r="J46" s="756"/>
    </row>
    <row r="47" spans="1:12" ht="372" x14ac:dyDescent="0.25">
      <c r="A47" s="405"/>
      <c r="B47" s="890" t="s">
        <v>694</v>
      </c>
      <c r="C47" s="873"/>
      <c r="D47" s="691"/>
      <c r="E47" s="690"/>
      <c r="F47" s="691"/>
      <c r="G47" s="533"/>
      <c r="H47" s="769"/>
      <c r="I47" s="533"/>
      <c r="J47" s="756"/>
    </row>
    <row r="48" spans="1:12" ht="249" customHeight="1" x14ac:dyDescent="0.25">
      <c r="A48" s="405"/>
      <c r="B48" s="890" t="s">
        <v>695</v>
      </c>
      <c r="C48" s="873"/>
      <c r="D48" s="691"/>
      <c r="E48" s="690"/>
      <c r="F48" s="691"/>
      <c r="G48" s="533"/>
      <c r="H48" s="769"/>
      <c r="I48" s="533"/>
      <c r="J48" s="756"/>
    </row>
    <row r="49" spans="1:12" ht="36" x14ac:dyDescent="0.25">
      <c r="A49" s="405"/>
      <c r="B49" s="890" t="s">
        <v>689</v>
      </c>
      <c r="C49" s="889"/>
      <c r="D49" s="708"/>
      <c r="E49" s="725"/>
      <c r="F49" s="708"/>
      <c r="G49" s="405"/>
      <c r="H49" s="676"/>
      <c r="I49" s="405"/>
      <c r="J49" s="724"/>
      <c r="K49" s="725"/>
      <c r="L49" s="708"/>
    </row>
    <row r="50" spans="1:12" ht="24" x14ac:dyDescent="0.25">
      <c r="A50" s="405"/>
      <c r="B50" s="891" t="s">
        <v>625</v>
      </c>
      <c r="C50" s="889"/>
      <c r="D50" s="708"/>
      <c r="E50" s="725"/>
      <c r="F50" s="708"/>
      <c r="G50" s="405"/>
      <c r="H50" s="676"/>
      <c r="I50" s="405"/>
      <c r="J50" s="724"/>
      <c r="K50" s="725"/>
      <c r="L50" s="708"/>
    </row>
    <row r="51" spans="1:12" ht="15" x14ac:dyDescent="0.25">
      <c r="A51" s="405"/>
      <c r="B51" s="891" t="s">
        <v>626</v>
      </c>
      <c r="C51" s="889"/>
      <c r="D51" s="708"/>
      <c r="E51" s="725"/>
      <c r="F51" s="708"/>
      <c r="H51" s="892"/>
      <c r="J51" s="724"/>
      <c r="K51" s="725"/>
      <c r="L51" s="708"/>
    </row>
    <row r="52" spans="1:12" ht="24" x14ac:dyDescent="0.25">
      <c r="A52" s="405"/>
      <c r="B52" s="891" t="s">
        <v>690</v>
      </c>
      <c r="C52" s="889"/>
      <c r="D52" s="708"/>
      <c r="E52" s="725"/>
      <c r="F52" s="708"/>
      <c r="H52" s="893"/>
      <c r="J52" s="724"/>
      <c r="K52" s="725"/>
      <c r="L52" s="708"/>
    </row>
    <row r="53" spans="1:12" ht="13.5" customHeight="1" x14ac:dyDescent="0.25">
      <c r="A53" s="532"/>
      <c r="B53" s="891" t="s">
        <v>696</v>
      </c>
      <c r="C53" s="889"/>
      <c r="D53" s="708"/>
      <c r="E53" s="725"/>
      <c r="F53" s="708"/>
      <c r="G53" s="533"/>
      <c r="H53" s="769"/>
      <c r="I53" s="533"/>
      <c r="J53" s="724"/>
      <c r="K53" s="725"/>
      <c r="L53" s="708"/>
    </row>
    <row r="54" spans="1:12" s="705" customFormat="1" x14ac:dyDescent="0.2">
      <c r="A54" s="533"/>
      <c r="B54" s="894" t="s">
        <v>697</v>
      </c>
      <c r="C54" s="723" t="s">
        <v>6</v>
      </c>
      <c r="D54" s="708">
        <v>1</v>
      </c>
      <c r="E54" s="725"/>
      <c r="F54" s="708"/>
      <c r="G54" s="896"/>
      <c r="H54" s="769"/>
      <c r="I54" s="896"/>
      <c r="J54" s="897"/>
    </row>
    <row r="55" spans="1:12" s="705" customFormat="1" x14ac:dyDescent="0.2">
      <c r="A55" s="533"/>
      <c r="B55" s="894" t="s">
        <v>698</v>
      </c>
      <c r="C55" s="790" t="s">
        <v>6</v>
      </c>
      <c r="D55" s="710">
        <v>1</v>
      </c>
      <c r="E55" s="699"/>
      <c r="F55" s="710"/>
      <c r="G55" s="896"/>
      <c r="H55" s="769"/>
      <c r="I55" s="896"/>
      <c r="J55" s="897"/>
    </row>
    <row r="56" spans="1:12" s="705" customFormat="1" x14ac:dyDescent="0.2">
      <c r="A56" s="533"/>
      <c r="B56" s="919"/>
      <c r="C56" s="723"/>
      <c r="D56" s="708"/>
      <c r="E56" s="725"/>
      <c r="F56" s="726"/>
      <c r="G56" s="896"/>
      <c r="H56" s="769"/>
      <c r="I56" s="896"/>
      <c r="J56" s="897"/>
    </row>
    <row r="57" spans="1:12" s="392" customFormat="1" x14ac:dyDescent="0.2">
      <c r="A57" s="815"/>
      <c r="B57" s="915"/>
      <c r="C57" s="792"/>
      <c r="D57" s="916"/>
      <c r="E57" s="792"/>
      <c r="F57" s="686"/>
      <c r="G57" s="896"/>
      <c r="H57" s="917"/>
      <c r="I57" s="896"/>
      <c r="J57" s="857"/>
    </row>
    <row r="58" spans="1:12" ht="15" x14ac:dyDescent="0.25">
      <c r="A58" s="688" t="s">
        <v>18</v>
      </c>
      <c r="B58" s="918" t="s">
        <v>699</v>
      </c>
      <c r="C58" s="889"/>
      <c r="D58" s="708"/>
      <c r="E58" s="725"/>
      <c r="F58" s="708"/>
      <c r="G58" s="533"/>
      <c r="H58" s="769"/>
      <c r="I58" s="533"/>
      <c r="J58" s="756"/>
    </row>
    <row r="59" spans="1:12" ht="48" x14ac:dyDescent="0.25">
      <c r="A59" s="405"/>
      <c r="B59" s="890" t="s">
        <v>700</v>
      </c>
      <c r="C59" s="873"/>
      <c r="D59" s="691"/>
      <c r="E59" s="690"/>
      <c r="F59" s="691"/>
      <c r="G59" s="533"/>
      <c r="H59" s="769"/>
      <c r="I59" s="533"/>
      <c r="J59" s="756"/>
    </row>
    <row r="60" spans="1:12" ht="24" x14ac:dyDescent="0.25">
      <c r="A60" s="405"/>
      <c r="B60" s="891" t="s">
        <v>625</v>
      </c>
      <c r="C60" s="889"/>
      <c r="D60" s="708"/>
      <c r="E60" s="725"/>
      <c r="F60" s="708"/>
      <c r="G60" s="405"/>
      <c r="H60" s="676"/>
      <c r="I60" s="405"/>
      <c r="J60" s="724"/>
      <c r="K60" s="725"/>
      <c r="L60" s="708"/>
    </row>
    <row r="61" spans="1:12" ht="15" x14ac:dyDescent="0.25">
      <c r="A61" s="405"/>
      <c r="B61" s="891" t="s">
        <v>626</v>
      </c>
      <c r="C61" s="889"/>
      <c r="D61" s="708"/>
      <c r="E61" s="725"/>
      <c r="F61" s="708"/>
      <c r="H61" s="892"/>
      <c r="J61" s="724"/>
      <c r="K61" s="725"/>
      <c r="L61" s="708"/>
    </row>
    <row r="62" spans="1:12" ht="24" x14ac:dyDescent="0.25">
      <c r="A62" s="405"/>
      <c r="B62" s="891" t="s">
        <v>690</v>
      </c>
      <c r="C62" s="889"/>
      <c r="D62" s="708"/>
      <c r="E62" s="725"/>
      <c r="F62" s="708"/>
      <c r="H62" s="893"/>
      <c r="J62" s="724"/>
      <c r="K62" s="725"/>
      <c r="L62" s="708"/>
    </row>
    <row r="63" spans="1:12" ht="13.5" customHeight="1" x14ac:dyDescent="0.25">
      <c r="A63" s="532"/>
      <c r="B63" s="891" t="s">
        <v>701</v>
      </c>
      <c r="C63" s="889"/>
      <c r="D63" s="708"/>
      <c r="E63" s="725"/>
      <c r="F63" s="708"/>
      <c r="G63" s="533"/>
      <c r="H63" s="769"/>
      <c r="I63" s="533"/>
      <c r="J63" s="724"/>
      <c r="K63" s="725"/>
      <c r="L63" s="708"/>
    </row>
    <row r="64" spans="1:12" s="705" customFormat="1" x14ac:dyDescent="0.2">
      <c r="A64" s="533"/>
      <c r="B64" s="894" t="s">
        <v>697</v>
      </c>
      <c r="C64" s="723" t="s">
        <v>6</v>
      </c>
      <c r="D64" s="708">
        <v>1</v>
      </c>
      <c r="E64" s="725"/>
      <c r="F64" s="708"/>
      <c r="G64" s="896"/>
      <c r="H64" s="769"/>
      <c r="I64" s="896"/>
      <c r="J64" s="897"/>
    </row>
    <row r="65" spans="1:12" s="705" customFormat="1" x14ac:dyDescent="0.2">
      <c r="A65" s="533"/>
      <c r="B65" s="894" t="s">
        <v>698</v>
      </c>
      <c r="C65" s="790" t="s">
        <v>6</v>
      </c>
      <c r="D65" s="710">
        <v>1</v>
      </c>
      <c r="E65" s="699"/>
      <c r="F65" s="710"/>
      <c r="G65" s="896"/>
      <c r="H65" s="769"/>
      <c r="I65" s="896"/>
      <c r="J65" s="897"/>
    </row>
    <row r="66" spans="1:12" s="705" customFormat="1" x14ac:dyDescent="0.2">
      <c r="A66" s="533"/>
      <c r="B66" s="894"/>
      <c r="C66" s="723"/>
      <c r="D66" s="708"/>
      <c r="E66" s="725"/>
      <c r="F66" s="726"/>
      <c r="G66" s="896"/>
      <c r="H66" s="769"/>
      <c r="I66" s="896"/>
      <c r="J66" s="897"/>
    </row>
    <row r="67" spans="1:12" s="392" customFormat="1" x14ac:dyDescent="0.2">
      <c r="A67" s="815"/>
      <c r="B67" s="915"/>
      <c r="C67" s="792"/>
      <c r="D67" s="916"/>
      <c r="E67" s="792"/>
      <c r="F67" s="686"/>
      <c r="G67" s="896"/>
      <c r="H67" s="917"/>
      <c r="I67" s="896"/>
      <c r="J67" s="857"/>
    </row>
    <row r="68" spans="1:12" ht="15" x14ac:dyDescent="0.25">
      <c r="A68" s="688" t="s">
        <v>19</v>
      </c>
      <c r="B68" s="918" t="s">
        <v>702</v>
      </c>
      <c r="C68" s="889"/>
      <c r="D68" s="708"/>
      <c r="E68" s="725"/>
      <c r="F68" s="708"/>
      <c r="G68" s="533"/>
      <c r="H68" s="769"/>
      <c r="I68" s="533"/>
      <c r="J68" s="756"/>
    </row>
    <row r="69" spans="1:12" ht="247.5" customHeight="1" x14ac:dyDescent="0.25">
      <c r="A69" s="405"/>
      <c r="B69" s="890" t="s">
        <v>703</v>
      </c>
      <c r="C69" s="873"/>
      <c r="D69" s="691"/>
      <c r="E69" s="690"/>
      <c r="F69" s="691"/>
      <c r="G69" s="533"/>
      <c r="H69" s="769"/>
      <c r="I69" s="533"/>
      <c r="J69" s="756"/>
    </row>
    <row r="70" spans="1:12" ht="57.75" customHeight="1" x14ac:dyDescent="0.25">
      <c r="A70" s="405"/>
      <c r="B70" s="890" t="s">
        <v>704</v>
      </c>
      <c r="C70" s="873"/>
      <c r="D70" s="691"/>
      <c r="E70" s="690"/>
      <c r="F70" s="691"/>
      <c r="G70" s="533"/>
      <c r="H70" s="769"/>
      <c r="I70" s="533"/>
      <c r="J70" s="756"/>
    </row>
    <row r="71" spans="1:12" ht="36" x14ac:dyDescent="0.25">
      <c r="A71" s="405"/>
      <c r="B71" s="890" t="s">
        <v>689</v>
      </c>
      <c r="C71" s="889"/>
      <c r="D71" s="708"/>
      <c r="E71" s="725"/>
      <c r="F71" s="708"/>
      <c r="G71" s="405"/>
      <c r="H71" s="676"/>
      <c r="I71" s="405"/>
      <c r="J71" s="724"/>
      <c r="K71" s="725"/>
      <c r="L71" s="708"/>
    </row>
    <row r="72" spans="1:12" ht="24" x14ac:dyDescent="0.25">
      <c r="A72" s="405"/>
      <c r="B72" s="891" t="s">
        <v>625</v>
      </c>
      <c r="C72" s="889"/>
      <c r="D72" s="708"/>
      <c r="E72" s="725"/>
      <c r="F72" s="708"/>
      <c r="G72" s="405"/>
      <c r="H72" s="676"/>
      <c r="I72" s="405"/>
      <c r="J72" s="724"/>
      <c r="K72" s="725"/>
      <c r="L72" s="708"/>
    </row>
    <row r="73" spans="1:12" ht="15" x14ac:dyDescent="0.25">
      <c r="A73" s="405"/>
      <c r="B73" s="891" t="s">
        <v>626</v>
      </c>
      <c r="C73" s="889"/>
      <c r="D73" s="708"/>
      <c r="E73" s="725"/>
      <c r="F73" s="708"/>
      <c r="H73" s="892"/>
      <c r="J73" s="724"/>
      <c r="K73" s="725"/>
      <c r="L73" s="708"/>
    </row>
    <row r="74" spans="1:12" ht="24" x14ac:dyDescent="0.25">
      <c r="A74" s="405"/>
      <c r="B74" s="891" t="s">
        <v>690</v>
      </c>
      <c r="C74" s="889"/>
      <c r="D74" s="708"/>
      <c r="E74" s="725"/>
      <c r="F74" s="708"/>
      <c r="H74" s="893"/>
      <c r="J74" s="724"/>
      <c r="K74" s="725"/>
      <c r="L74" s="708"/>
    </row>
    <row r="75" spans="1:12" ht="13.5" customHeight="1" x14ac:dyDescent="0.25">
      <c r="A75" s="532"/>
      <c r="B75" s="891" t="s">
        <v>705</v>
      </c>
      <c r="C75" s="889"/>
      <c r="D75" s="708"/>
      <c r="E75" s="725"/>
      <c r="F75" s="708"/>
      <c r="G75" s="533"/>
      <c r="H75" s="769"/>
      <c r="I75" s="533"/>
      <c r="J75" s="724"/>
      <c r="K75" s="725"/>
      <c r="L75" s="708"/>
    </row>
    <row r="76" spans="1:12" s="705" customFormat="1" x14ac:dyDescent="0.2">
      <c r="A76" s="533"/>
      <c r="B76" s="894" t="s">
        <v>706</v>
      </c>
      <c r="C76" s="723" t="s">
        <v>6</v>
      </c>
      <c r="D76" s="708">
        <v>1</v>
      </c>
      <c r="E76" s="725"/>
      <c r="F76" s="708"/>
      <c r="G76" s="896"/>
      <c r="H76" s="769"/>
      <c r="I76" s="896"/>
      <c r="J76" s="897"/>
    </row>
    <row r="77" spans="1:12" s="705" customFormat="1" x14ac:dyDescent="0.2">
      <c r="A77" s="533"/>
      <c r="B77" s="894" t="s">
        <v>707</v>
      </c>
      <c r="C77" s="790" t="s">
        <v>6</v>
      </c>
      <c r="D77" s="710">
        <v>1</v>
      </c>
      <c r="E77" s="699"/>
      <c r="F77" s="710"/>
      <c r="G77" s="896"/>
      <c r="H77" s="769"/>
      <c r="I77" s="896"/>
      <c r="J77" s="897"/>
    </row>
    <row r="78" spans="1:12" s="705" customFormat="1" x14ac:dyDescent="0.2">
      <c r="A78" s="533"/>
      <c r="B78" s="894"/>
      <c r="C78" s="723"/>
      <c r="D78" s="708"/>
      <c r="E78" s="725"/>
      <c r="F78" s="726"/>
      <c r="G78" s="896"/>
      <c r="H78" s="769"/>
      <c r="I78" s="896"/>
      <c r="J78" s="897"/>
    </row>
    <row r="79" spans="1:12" s="392" customFormat="1" x14ac:dyDescent="0.2">
      <c r="A79" s="815"/>
      <c r="B79" s="915"/>
      <c r="C79" s="792"/>
      <c r="D79" s="916"/>
      <c r="E79" s="792"/>
      <c r="F79" s="686"/>
      <c r="G79" s="896"/>
      <c r="H79" s="917"/>
      <c r="I79" s="896"/>
      <c r="J79" s="857"/>
    </row>
    <row r="80" spans="1:12" ht="15" x14ac:dyDescent="0.25">
      <c r="A80" s="688" t="s">
        <v>20</v>
      </c>
      <c r="B80" s="918" t="s">
        <v>708</v>
      </c>
      <c r="C80" s="889"/>
      <c r="D80" s="708"/>
      <c r="E80" s="725"/>
      <c r="F80" s="708"/>
      <c r="G80" s="533"/>
      <c r="H80" s="769"/>
      <c r="I80" s="533"/>
      <c r="J80" s="756"/>
    </row>
    <row r="81" spans="1:12" ht="132" x14ac:dyDescent="0.25">
      <c r="A81" s="405"/>
      <c r="B81" s="890" t="s">
        <v>709</v>
      </c>
      <c r="C81" s="873"/>
      <c r="D81" s="691"/>
      <c r="E81" s="690"/>
      <c r="F81" s="691"/>
      <c r="G81" s="533"/>
      <c r="H81" s="769"/>
      <c r="I81" s="533"/>
      <c r="J81" s="756"/>
    </row>
    <row r="82" spans="1:12" ht="245.25" customHeight="1" x14ac:dyDescent="0.25">
      <c r="A82" s="405"/>
      <c r="B82" s="890" t="s">
        <v>710</v>
      </c>
      <c r="C82" s="873"/>
      <c r="D82" s="691"/>
      <c r="E82" s="690"/>
      <c r="F82" s="691"/>
      <c r="G82" s="533"/>
      <c r="H82" s="769"/>
      <c r="I82" s="533"/>
      <c r="J82" s="756"/>
    </row>
    <row r="83" spans="1:12" ht="36" x14ac:dyDescent="0.25">
      <c r="A83" s="405"/>
      <c r="B83" s="890" t="s">
        <v>689</v>
      </c>
      <c r="C83" s="889"/>
      <c r="D83" s="708"/>
      <c r="E83" s="725"/>
      <c r="F83" s="708"/>
      <c r="G83" s="405"/>
      <c r="H83" s="676"/>
      <c r="I83" s="405"/>
      <c r="J83" s="724"/>
      <c r="K83" s="725"/>
      <c r="L83" s="708"/>
    </row>
    <row r="84" spans="1:12" ht="24" x14ac:dyDescent="0.25">
      <c r="A84" s="405"/>
      <c r="B84" s="891" t="s">
        <v>625</v>
      </c>
      <c r="C84" s="889"/>
      <c r="D84" s="708"/>
      <c r="E84" s="725"/>
      <c r="F84" s="708"/>
      <c r="G84" s="405"/>
      <c r="H84" s="676"/>
      <c r="I84" s="405"/>
      <c r="J84" s="724"/>
      <c r="K84" s="725"/>
      <c r="L84" s="708"/>
    </row>
    <row r="85" spans="1:12" ht="15" x14ac:dyDescent="0.25">
      <c r="A85" s="405"/>
      <c r="B85" s="891" t="s">
        <v>626</v>
      </c>
      <c r="C85" s="889"/>
      <c r="D85" s="708"/>
      <c r="E85" s="725"/>
      <c r="F85" s="708"/>
      <c r="H85" s="892"/>
      <c r="J85" s="724"/>
      <c r="K85" s="725"/>
      <c r="L85" s="708"/>
    </row>
    <row r="86" spans="1:12" ht="24" x14ac:dyDescent="0.25">
      <c r="A86" s="405"/>
      <c r="B86" s="891" t="s">
        <v>690</v>
      </c>
      <c r="C86" s="889"/>
      <c r="D86" s="708"/>
      <c r="E86" s="725"/>
      <c r="F86" s="708"/>
      <c r="H86" s="893"/>
      <c r="J86" s="724"/>
      <c r="K86" s="725"/>
      <c r="L86" s="708"/>
    </row>
    <row r="87" spans="1:12" ht="13.5" customHeight="1" x14ac:dyDescent="0.25">
      <c r="A87" s="532"/>
      <c r="B87" s="891" t="s">
        <v>711</v>
      </c>
      <c r="C87" s="889"/>
      <c r="D87" s="708"/>
      <c r="E87" s="725"/>
      <c r="F87" s="708"/>
      <c r="G87" s="533"/>
      <c r="H87" s="769"/>
      <c r="I87" s="533"/>
      <c r="J87" s="724"/>
      <c r="K87" s="725"/>
      <c r="L87" s="708"/>
    </row>
    <row r="88" spans="1:12" s="705" customFormat="1" x14ac:dyDescent="0.2">
      <c r="A88" s="533"/>
      <c r="B88" s="894" t="s">
        <v>712</v>
      </c>
      <c r="C88" s="723" t="s">
        <v>6</v>
      </c>
      <c r="D88" s="708">
        <v>1</v>
      </c>
      <c r="E88" s="725"/>
      <c r="F88" s="726"/>
      <c r="G88" s="896"/>
      <c r="H88" s="769"/>
      <c r="I88" s="896"/>
      <c r="J88" s="897"/>
    </row>
    <row r="89" spans="1:12" s="392" customFormat="1" x14ac:dyDescent="0.2">
      <c r="A89" s="815"/>
      <c r="B89" s="915"/>
      <c r="C89" s="792"/>
      <c r="D89" s="916"/>
      <c r="E89" s="792"/>
      <c r="F89" s="686"/>
      <c r="G89" s="896"/>
      <c r="H89" s="917"/>
      <c r="I89" s="896"/>
      <c r="J89" s="857"/>
    </row>
    <row r="90" spans="1:12" ht="15" x14ac:dyDescent="0.25">
      <c r="A90" s="688" t="s">
        <v>21</v>
      </c>
      <c r="B90" s="918" t="s">
        <v>713</v>
      </c>
      <c r="C90" s="889"/>
      <c r="D90" s="708"/>
      <c r="E90" s="725"/>
      <c r="F90" s="708"/>
      <c r="G90" s="533"/>
      <c r="H90" s="769"/>
      <c r="I90" s="533"/>
      <c r="J90" s="756"/>
    </row>
    <row r="91" spans="1:12" ht="132" x14ac:dyDescent="0.25">
      <c r="A91" s="405"/>
      <c r="B91" s="890" t="s">
        <v>714</v>
      </c>
      <c r="C91" s="873"/>
      <c r="D91" s="691"/>
      <c r="E91" s="690"/>
      <c r="F91" s="691"/>
      <c r="G91" s="533"/>
      <c r="H91" s="769"/>
      <c r="I91" s="533"/>
      <c r="J91" s="756"/>
    </row>
    <row r="92" spans="1:12" ht="255" customHeight="1" x14ac:dyDescent="0.25">
      <c r="A92" s="405"/>
      <c r="B92" s="890" t="s">
        <v>715</v>
      </c>
      <c r="C92" s="889"/>
      <c r="D92" s="708"/>
      <c r="E92" s="725"/>
      <c r="F92" s="708"/>
      <c r="G92" s="533"/>
      <c r="H92" s="769"/>
      <c r="I92" s="533"/>
      <c r="J92" s="724"/>
      <c r="K92" s="725"/>
      <c r="L92" s="708"/>
    </row>
    <row r="93" spans="1:12" ht="36" x14ac:dyDescent="0.25">
      <c r="A93" s="405"/>
      <c r="B93" s="890" t="s">
        <v>689</v>
      </c>
      <c r="C93" s="889"/>
      <c r="D93" s="708"/>
      <c r="E93" s="725"/>
      <c r="F93" s="708"/>
      <c r="G93" s="405"/>
      <c r="H93" s="676"/>
      <c r="I93" s="405"/>
      <c r="J93" s="724"/>
      <c r="K93" s="725"/>
      <c r="L93" s="708"/>
    </row>
    <row r="94" spans="1:12" ht="24" x14ac:dyDescent="0.25">
      <c r="A94" s="405"/>
      <c r="B94" s="891" t="s">
        <v>625</v>
      </c>
      <c r="C94" s="889"/>
      <c r="D94" s="708"/>
      <c r="E94" s="725"/>
      <c r="F94" s="708"/>
      <c r="G94" s="405"/>
      <c r="H94" s="676"/>
      <c r="I94" s="405"/>
      <c r="J94" s="724"/>
      <c r="K94" s="725"/>
      <c r="L94" s="708"/>
    </row>
    <row r="95" spans="1:12" ht="15" x14ac:dyDescent="0.25">
      <c r="A95" s="405"/>
      <c r="B95" s="891" t="s">
        <v>626</v>
      </c>
      <c r="C95" s="889"/>
      <c r="D95" s="708"/>
      <c r="E95" s="725"/>
      <c r="F95" s="708"/>
      <c r="H95" s="892"/>
      <c r="J95" s="724"/>
      <c r="K95" s="725"/>
      <c r="L95" s="708"/>
    </row>
    <row r="96" spans="1:12" ht="24" x14ac:dyDescent="0.25">
      <c r="A96" s="405"/>
      <c r="B96" s="891" t="s">
        <v>690</v>
      </c>
      <c r="C96" s="889"/>
      <c r="D96" s="708"/>
      <c r="E96" s="725"/>
      <c r="F96" s="708"/>
      <c r="H96" s="893"/>
      <c r="J96" s="724"/>
      <c r="K96" s="725"/>
      <c r="L96" s="708"/>
    </row>
    <row r="97" spans="1:12" ht="13.5" customHeight="1" x14ac:dyDescent="0.25">
      <c r="A97" s="532"/>
      <c r="B97" s="891" t="s">
        <v>716</v>
      </c>
      <c r="C97" s="889"/>
      <c r="D97" s="708"/>
      <c r="E97" s="725"/>
      <c r="F97" s="708"/>
      <c r="G97" s="533"/>
      <c r="H97" s="769"/>
      <c r="I97" s="533"/>
      <c r="J97" s="724"/>
      <c r="K97" s="725"/>
      <c r="L97" s="708"/>
    </row>
    <row r="98" spans="1:12" s="705" customFormat="1" x14ac:dyDescent="0.2">
      <c r="A98" s="533"/>
      <c r="B98" s="894" t="s">
        <v>717</v>
      </c>
      <c r="C98" s="723" t="s">
        <v>6</v>
      </c>
      <c r="D98" s="708">
        <v>1</v>
      </c>
      <c r="E98" s="725"/>
      <c r="F98" s="726"/>
      <c r="G98" s="896"/>
      <c r="H98" s="769"/>
      <c r="I98" s="896"/>
      <c r="J98" s="897"/>
    </row>
    <row r="99" spans="1:12" s="392" customFormat="1" x14ac:dyDescent="0.2">
      <c r="A99" s="815"/>
      <c r="B99" s="915"/>
      <c r="C99" s="792"/>
      <c r="D99" s="916"/>
      <c r="E99" s="792"/>
      <c r="F99" s="686"/>
      <c r="G99" s="896"/>
      <c r="H99" s="917"/>
      <c r="I99" s="896"/>
      <c r="J99" s="857"/>
    </row>
    <row r="100" spans="1:12" ht="15" x14ac:dyDescent="0.25">
      <c r="A100" s="688" t="s">
        <v>22</v>
      </c>
      <c r="B100" s="918" t="s">
        <v>718</v>
      </c>
      <c r="C100" s="889"/>
      <c r="D100" s="708"/>
      <c r="E100" s="725"/>
      <c r="F100" s="708"/>
      <c r="G100" s="533"/>
      <c r="H100" s="769"/>
      <c r="I100" s="533"/>
      <c r="J100" s="756"/>
    </row>
    <row r="101" spans="1:12" ht="24" x14ac:dyDescent="0.25">
      <c r="A101" s="405"/>
      <c r="B101" s="890" t="s">
        <v>719</v>
      </c>
      <c r="C101" s="873"/>
      <c r="D101" s="691"/>
      <c r="E101" s="690"/>
      <c r="F101" s="691"/>
      <c r="G101" s="533"/>
      <c r="H101" s="769"/>
      <c r="I101" s="533"/>
      <c r="J101" s="756"/>
    </row>
    <row r="102" spans="1:12" ht="24" x14ac:dyDescent="0.25">
      <c r="A102" s="405"/>
      <c r="B102" s="891" t="s">
        <v>625</v>
      </c>
      <c r="C102" s="889"/>
      <c r="D102" s="708"/>
      <c r="E102" s="725"/>
      <c r="F102" s="708"/>
      <c r="G102" s="405"/>
      <c r="H102" s="676"/>
      <c r="I102" s="405"/>
      <c r="J102" s="724"/>
      <c r="K102" s="725"/>
      <c r="L102" s="708"/>
    </row>
    <row r="103" spans="1:12" ht="15" x14ac:dyDescent="0.25">
      <c r="A103" s="405"/>
      <c r="B103" s="891" t="s">
        <v>626</v>
      </c>
      <c r="C103" s="889"/>
      <c r="D103" s="708"/>
      <c r="E103" s="725"/>
      <c r="F103" s="708"/>
      <c r="H103" s="892"/>
      <c r="J103" s="724"/>
      <c r="K103" s="725"/>
      <c r="L103" s="708"/>
    </row>
    <row r="104" spans="1:12" ht="24" x14ac:dyDescent="0.25">
      <c r="A104" s="405"/>
      <c r="B104" s="891" t="s">
        <v>690</v>
      </c>
      <c r="C104" s="889"/>
      <c r="D104" s="708"/>
      <c r="E104" s="725"/>
      <c r="F104" s="708"/>
      <c r="H104" s="893"/>
      <c r="J104" s="724"/>
      <c r="K104" s="725"/>
      <c r="L104" s="708"/>
    </row>
    <row r="105" spans="1:12" ht="13.5" customHeight="1" x14ac:dyDescent="0.25">
      <c r="A105" s="532"/>
      <c r="B105" s="891" t="s">
        <v>720</v>
      </c>
      <c r="C105" s="889"/>
      <c r="D105" s="708"/>
      <c r="E105" s="725"/>
      <c r="F105" s="708"/>
      <c r="G105" s="533"/>
      <c r="H105" s="769"/>
      <c r="I105" s="533"/>
      <c r="J105" s="724"/>
      <c r="K105" s="725"/>
      <c r="L105" s="708"/>
    </row>
    <row r="106" spans="1:12" s="705" customFormat="1" x14ac:dyDescent="0.2">
      <c r="A106" s="533"/>
      <c r="B106" s="894" t="s">
        <v>717</v>
      </c>
      <c r="C106" s="723" t="s">
        <v>6</v>
      </c>
      <c r="D106" s="708">
        <v>1</v>
      </c>
      <c r="E106" s="725"/>
      <c r="F106" s="726"/>
      <c r="G106" s="896"/>
      <c r="H106" s="769"/>
      <c r="I106" s="896"/>
      <c r="J106" s="897"/>
    </row>
    <row r="108" spans="1:12" ht="14.25" customHeight="1" thickBot="1" x14ac:dyDescent="0.25">
      <c r="A108" s="688"/>
      <c r="B108" s="920"/>
      <c r="C108" s="873"/>
      <c r="D108" s="665"/>
      <c r="E108" s="690"/>
      <c r="F108" s="691"/>
      <c r="H108" s="648"/>
    </row>
    <row r="109" spans="1:12" ht="14.25" customHeight="1" thickTop="1" thickBot="1" x14ac:dyDescent="0.3">
      <c r="A109" s="921"/>
      <c r="B109" s="884"/>
      <c r="C109" s="922"/>
      <c r="D109" s="923"/>
      <c r="E109" s="924"/>
      <c r="F109" s="925"/>
    </row>
    <row r="110" spans="1:12" s="392" customFormat="1" ht="17.25" customHeight="1" thickBot="1" x14ac:dyDescent="0.3">
      <c r="A110" s="738" t="s">
        <v>216</v>
      </c>
      <c r="B110" s="926" t="s">
        <v>721</v>
      </c>
      <c r="C110" s="740"/>
      <c r="D110" s="927"/>
      <c r="E110" s="742" t="s">
        <v>55</v>
      </c>
      <c r="F110" s="831"/>
      <c r="G110" s="405"/>
      <c r="H110" s="676"/>
      <c r="I110" s="405"/>
      <c r="J110" s="857"/>
    </row>
    <row r="111" spans="1:12" x14ac:dyDescent="0.2">
      <c r="A111" s="769"/>
      <c r="B111" s="928"/>
      <c r="C111" s="771"/>
      <c r="D111" s="724"/>
      <c r="E111" s="772"/>
      <c r="F111" s="820"/>
    </row>
    <row r="116" spans="4:4" x14ac:dyDescent="0.2">
      <c r="D116" s="929"/>
    </row>
    <row r="117" spans="4:4" x14ac:dyDescent="0.2">
      <c r="D117" s="929"/>
    </row>
    <row r="416" spans="1:9" s="780" customFormat="1" x14ac:dyDescent="0.2">
      <c r="A416" s="494"/>
      <c r="B416" s="930"/>
      <c r="D416" s="781"/>
      <c r="E416" s="494"/>
      <c r="F416" s="649"/>
      <c r="G416" s="494"/>
      <c r="H416" s="494"/>
      <c r="I416" s="494"/>
    </row>
  </sheetData>
  <mergeCells count="5">
    <mergeCell ref="A1:F1"/>
    <mergeCell ref="A2:F2"/>
    <mergeCell ref="A3:F3"/>
    <mergeCell ref="B7:F7"/>
    <mergeCell ref="B11:E11"/>
  </mergeCell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3" manualBreakCount="3">
    <brk id="35" max="5" man="1"/>
    <brk id="38" max="5" man="1"/>
    <brk id="85"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E195"/>
  <sheetViews>
    <sheetView view="pageLayout" topLeftCell="A46" zoomScale="96" zoomScaleNormal="100" zoomScaleSheetLayoutView="100" zoomScalePageLayoutView="96" workbookViewId="0">
      <selection activeCell="B58" sqref="B58"/>
    </sheetView>
  </sheetViews>
  <sheetFormatPr defaultRowHeight="15" x14ac:dyDescent="0.25"/>
  <cols>
    <col min="1" max="1" width="22.7109375" style="20" customWidth="1"/>
    <col min="2" max="2" width="62" style="20" customWidth="1"/>
    <col min="3" max="4" width="9.140625" style="20"/>
    <col min="5" max="5" width="44.140625" style="20" customWidth="1"/>
    <col min="6" max="256" width="9.140625" style="20"/>
    <col min="257" max="257" width="22.7109375" style="20" customWidth="1"/>
    <col min="258" max="258" width="55.5703125" style="20" customWidth="1"/>
    <col min="259" max="260" width="9.140625" style="20"/>
    <col min="261" max="261" width="44.140625" style="20" customWidth="1"/>
    <col min="262" max="512" width="9.140625" style="20"/>
    <col min="513" max="513" width="22.7109375" style="20" customWidth="1"/>
    <col min="514" max="514" width="55.5703125" style="20" customWidth="1"/>
    <col min="515" max="516" width="9.140625" style="20"/>
    <col min="517" max="517" width="44.140625" style="20" customWidth="1"/>
    <col min="518" max="768" width="9.140625" style="20"/>
    <col min="769" max="769" width="22.7109375" style="20" customWidth="1"/>
    <col min="770" max="770" width="55.5703125" style="20" customWidth="1"/>
    <col min="771" max="772" width="9.140625" style="20"/>
    <col min="773" max="773" width="44.140625" style="20" customWidth="1"/>
    <col min="774" max="1024" width="9.140625" style="20"/>
    <col min="1025" max="1025" width="22.7109375" style="20" customWidth="1"/>
    <col min="1026" max="1026" width="55.5703125" style="20" customWidth="1"/>
    <col min="1027" max="1028" width="9.140625" style="20"/>
    <col min="1029" max="1029" width="44.140625" style="20" customWidth="1"/>
    <col min="1030" max="1280" width="9.140625" style="20"/>
    <col min="1281" max="1281" width="22.7109375" style="20" customWidth="1"/>
    <col min="1282" max="1282" width="55.5703125" style="20" customWidth="1"/>
    <col min="1283" max="1284" width="9.140625" style="20"/>
    <col min="1285" max="1285" width="44.140625" style="20" customWidth="1"/>
    <col min="1286" max="1536" width="9.140625" style="20"/>
    <col min="1537" max="1537" width="22.7109375" style="20" customWidth="1"/>
    <col min="1538" max="1538" width="55.5703125" style="20" customWidth="1"/>
    <col min="1539" max="1540" width="9.140625" style="20"/>
    <col min="1541" max="1541" width="44.140625" style="20" customWidth="1"/>
    <col min="1542" max="1792" width="9.140625" style="20"/>
    <col min="1793" max="1793" width="22.7109375" style="20" customWidth="1"/>
    <col min="1794" max="1794" width="55.5703125" style="20" customWidth="1"/>
    <col min="1795" max="1796" width="9.140625" style="20"/>
    <col min="1797" max="1797" width="44.140625" style="20" customWidth="1"/>
    <col min="1798" max="2048" width="9.140625" style="20"/>
    <col min="2049" max="2049" width="22.7109375" style="20" customWidth="1"/>
    <col min="2050" max="2050" width="55.5703125" style="20" customWidth="1"/>
    <col min="2051" max="2052" width="9.140625" style="20"/>
    <col min="2053" max="2053" width="44.140625" style="20" customWidth="1"/>
    <col min="2054" max="2304" width="9.140625" style="20"/>
    <col min="2305" max="2305" width="22.7109375" style="20" customWidth="1"/>
    <col min="2306" max="2306" width="55.5703125" style="20" customWidth="1"/>
    <col min="2307" max="2308" width="9.140625" style="20"/>
    <col min="2309" max="2309" width="44.140625" style="20" customWidth="1"/>
    <col min="2310" max="2560" width="9.140625" style="20"/>
    <col min="2561" max="2561" width="22.7109375" style="20" customWidth="1"/>
    <col min="2562" max="2562" width="55.5703125" style="20" customWidth="1"/>
    <col min="2563" max="2564" width="9.140625" style="20"/>
    <col min="2565" max="2565" width="44.140625" style="20" customWidth="1"/>
    <col min="2566" max="2816" width="9.140625" style="20"/>
    <col min="2817" max="2817" width="22.7109375" style="20" customWidth="1"/>
    <col min="2818" max="2818" width="55.5703125" style="20" customWidth="1"/>
    <col min="2819" max="2820" width="9.140625" style="20"/>
    <col min="2821" max="2821" width="44.140625" style="20" customWidth="1"/>
    <col min="2822" max="3072" width="9.140625" style="20"/>
    <col min="3073" max="3073" width="22.7109375" style="20" customWidth="1"/>
    <col min="3074" max="3074" width="55.5703125" style="20" customWidth="1"/>
    <col min="3075" max="3076" width="9.140625" style="20"/>
    <col min="3077" max="3077" width="44.140625" style="20" customWidth="1"/>
    <col min="3078" max="3328" width="9.140625" style="20"/>
    <col min="3329" max="3329" width="22.7109375" style="20" customWidth="1"/>
    <col min="3330" max="3330" width="55.5703125" style="20" customWidth="1"/>
    <col min="3331" max="3332" width="9.140625" style="20"/>
    <col min="3333" max="3333" width="44.140625" style="20" customWidth="1"/>
    <col min="3334" max="3584" width="9.140625" style="20"/>
    <col min="3585" max="3585" width="22.7109375" style="20" customWidth="1"/>
    <col min="3586" max="3586" width="55.5703125" style="20" customWidth="1"/>
    <col min="3587" max="3588" width="9.140625" style="20"/>
    <col min="3589" max="3589" width="44.140625" style="20" customWidth="1"/>
    <col min="3590" max="3840" width="9.140625" style="20"/>
    <col min="3841" max="3841" width="22.7109375" style="20" customWidth="1"/>
    <col min="3842" max="3842" width="55.5703125" style="20" customWidth="1"/>
    <col min="3843" max="3844" width="9.140625" style="20"/>
    <col min="3845" max="3845" width="44.140625" style="20" customWidth="1"/>
    <col min="3846" max="4096" width="9.140625" style="20"/>
    <col min="4097" max="4097" width="22.7109375" style="20" customWidth="1"/>
    <col min="4098" max="4098" width="55.5703125" style="20" customWidth="1"/>
    <col min="4099" max="4100" width="9.140625" style="20"/>
    <col min="4101" max="4101" width="44.140625" style="20" customWidth="1"/>
    <col min="4102" max="4352" width="9.140625" style="20"/>
    <col min="4353" max="4353" width="22.7109375" style="20" customWidth="1"/>
    <col min="4354" max="4354" width="55.5703125" style="20" customWidth="1"/>
    <col min="4355" max="4356" width="9.140625" style="20"/>
    <col min="4357" max="4357" width="44.140625" style="20" customWidth="1"/>
    <col min="4358" max="4608" width="9.140625" style="20"/>
    <col min="4609" max="4609" width="22.7109375" style="20" customWidth="1"/>
    <col min="4610" max="4610" width="55.5703125" style="20" customWidth="1"/>
    <col min="4611" max="4612" width="9.140625" style="20"/>
    <col min="4613" max="4613" width="44.140625" style="20" customWidth="1"/>
    <col min="4614" max="4864" width="9.140625" style="20"/>
    <col min="4865" max="4865" width="22.7109375" style="20" customWidth="1"/>
    <col min="4866" max="4866" width="55.5703125" style="20" customWidth="1"/>
    <col min="4867" max="4868" width="9.140625" style="20"/>
    <col min="4869" max="4869" width="44.140625" style="20" customWidth="1"/>
    <col min="4870" max="5120" width="9.140625" style="20"/>
    <col min="5121" max="5121" width="22.7109375" style="20" customWidth="1"/>
    <col min="5122" max="5122" width="55.5703125" style="20" customWidth="1"/>
    <col min="5123" max="5124" width="9.140625" style="20"/>
    <col min="5125" max="5125" width="44.140625" style="20" customWidth="1"/>
    <col min="5126" max="5376" width="9.140625" style="20"/>
    <col min="5377" max="5377" width="22.7109375" style="20" customWidth="1"/>
    <col min="5378" max="5378" width="55.5703125" style="20" customWidth="1"/>
    <col min="5379" max="5380" width="9.140625" style="20"/>
    <col min="5381" max="5381" width="44.140625" style="20" customWidth="1"/>
    <col min="5382" max="5632" width="9.140625" style="20"/>
    <col min="5633" max="5633" width="22.7109375" style="20" customWidth="1"/>
    <col min="5634" max="5634" width="55.5703125" style="20" customWidth="1"/>
    <col min="5635" max="5636" width="9.140625" style="20"/>
    <col min="5637" max="5637" width="44.140625" style="20" customWidth="1"/>
    <col min="5638" max="5888" width="9.140625" style="20"/>
    <col min="5889" max="5889" width="22.7109375" style="20" customWidth="1"/>
    <col min="5890" max="5890" width="55.5703125" style="20" customWidth="1"/>
    <col min="5891" max="5892" width="9.140625" style="20"/>
    <col min="5893" max="5893" width="44.140625" style="20" customWidth="1"/>
    <col min="5894" max="6144" width="9.140625" style="20"/>
    <col min="6145" max="6145" width="22.7109375" style="20" customWidth="1"/>
    <col min="6146" max="6146" width="55.5703125" style="20" customWidth="1"/>
    <col min="6147" max="6148" width="9.140625" style="20"/>
    <col min="6149" max="6149" width="44.140625" style="20" customWidth="1"/>
    <col min="6150" max="6400" width="9.140625" style="20"/>
    <col min="6401" max="6401" width="22.7109375" style="20" customWidth="1"/>
    <col min="6402" max="6402" width="55.5703125" style="20" customWidth="1"/>
    <col min="6403" max="6404" width="9.140625" style="20"/>
    <col min="6405" max="6405" width="44.140625" style="20" customWidth="1"/>
    <col min="6406" max="6656" width="9.140625" style="20"/>
    <col min="6657" max="6657" width="22.7109375" style="20" customWidth="1"/>
    <col min="6658" max="6658" width="55.5703125" style="20" customWidth="1"/>
    <col min="6659" max="6660" width="9.140625" style="20"/>
    <col min="6661" max="6661" width="44.140625" style="20" customWidth="1"/>
    <col min="6662" max="6912" width="9.140625" style="20"/>
    <col min="6913" max="6913" width="22.7109375" style="20" customWidth="1"/>
    <col min="6914" max="6914" width="55.5703125" style="20" customWidth="1"/>
    <col min="6915" max="6916" width="9.140625" style="20"/>
    <col min="6917" max="6917" width="44.140625" style="20" customWidth="1"/>
    <col min="6918" max="7168" width="9.140625" style="20"/>
    <col min="7169" max="7169" width="22.7109375" style="20" customWidth="1"/>
    <col min="7170" max="7170" width="55.5703125" style="20" customWidth="1"/>
    <col min="7171" max="7172" width="9.140625" style="20"/>
    <col min="7173" max="7173" width="44.140625" style="20" customWidth="1"/>
    <col min="7174" max="7424" width="9.140625" style="20"/>
    <col min="7425" max="7425" width="22.7109375" style="20" customWidth="1"/>
    <col min="7426" max="7426" width="55.5703125" style="20" customWidth="1"/>
    <col min="7427" max="7428" width="9.140625" style="20"/>
    <col min="7429" max="7429" width="44.140625" style="20" customWidth="1"/>
    <col min="7430" max="7680" width="9.140625" style="20"/>
    <col min="7681" max="7681" width="22.7109375" style="20" customWidth="1"/>
    <col min="7682" max="7682" width="55.5703125" style="20" customWidth="1"/>
    <col min="7683" max="7684" width="9.140625" style="20"/>
    <col min="7685" max="7685" width="44.140625" style="20" customWidth="1"/>
    <col min="7686" max="7936" width="9.140625" style="20"/>
    <col min="7937" max="7937" width="22.7109375" style="20" customWidth="1"/>
    <col min="7938" max="7938" width="55.5703125" style="20" customWidth="1"/>
    <col min="7939" max="7940" width="9.140625" style="20"/>
    <col min="7941" max="7941" width="44.140625" style="20" customWidth="1"/>
    <col min="7942" max="8192" width="9.140625" style="20"/>
    <col min="8193" max="8193" width="22.7109375" style="20" customWidth="1"/>
    <col min="8194" max="8194" width="55.5703125" style="20" customWidth="1"/>
    <col min="8195" max="8196" width="9.140625" style="20"/>
    <col min="8197" max="8197" width="44.140625" style="20" customWidth="1"/>
    <col min="8198" max="8448" width="9.140625" style="20"/>
    <col min="8449" max="8449" width="22.7109375" style="20" customWidth="1"/>
    <col min="8450" max="8450" width="55.5703125" style="20" customWidth="1"/>
    <col min="8451" max="8452" width="9.140625" style="20"/>
    <col min="8453" max="8453" width="44.140625" style="20" customWidth="1"/>
    <col min="8454" max="8704" width="9.140625" style="20"/>
    <col min="8705" max="8705" width="22.7109375" style="20" customWidth="1"/>
    <col min="8706" max="8706" width="55.5703125" style="20" customWidth="1"/>
    <col min="8707" max="8708" width="9.140625" style="20"/>
    <col min="8709" max="8709" width="44.140625" style="20" customWidth="1"/>
    <col min="8710" max="8960" width="9.140625" style="20"/>
    <col min="8961" max="8961" width="22.7109375" style="20" customWidth="1"/>
    <col min="8962" max="8962" width="55.5703125" style="20" customWidth="1"/>
    <col min="8963" max="8964" width="9.140625" style="20"/>
    <col min="8965" max="8965" width="44.140625" style="20" customWidth="1"/>
    <col min="8966" max="9216" width="9.140625" style="20"/>
    <col min="9217" max="9217" width="22.7109375" style="20" customWidth="1"/>
    <col min="9218" max="9218" width="55.5703125" style="20" customWidth="1"/>
    <col min="9219" max="9220" width="9.140625" style="20"/>
    <col min="9221" max="9221" width="44.140625" style="20" customWidth="1"/>
    <col min="9222" max="9472" width="9.140625" style="20"/>
    <col min="9473" max="9473" width="22.7109375" style="20" customWidth="1"/>
    <col min="9474" max="9474" width="55.5703125" style="20" customWidth="1"/>
    <col min="9475" max="9476" width="9.140625" style="20"/>
    <col min="9477" max="9477" width="44.140625" style="20" customWidth="1"/>
    <col min="9478" max="9728" width="9.140625" style="20"/>
    <col min="9729" max="9729" width="22.7109375" style="20" customWidth="1"/>
    <col min="9730" max="9730" width="55.5703125" style="20" customWidth="1"/>
    <col min="9731" max="9732" width="9.140625" style="20"/>
    <col min="9733" max="9733" width="44.140625" style="20" customWidth="1"/>
    <col min="9734" max="9984" width="9.140625" style="20"/>
    <col min="9985" max="9985" width="22.7109375" style="20" customWidth="1"/>
    <col min="9986" max="9986" width="55.5703125" style="20" customWidth="1"/>
    <col min="9987" max="9988" width="9.140625" style="20"/>
    <col min="9989" max="9989" width="44.140625" style="20" customWidth="1"/>
    <col min="9990" max="10240" width="9.140625" style="20"/>
    <col min="10241" max="10241" width="22.7109375" style="20" customWidth="1"/>
    <col min="10242" max="10242" width="55.5703125" style="20" customWidth="1"/>
    <col min="10243" max="10244" width="9.140625" style="20"/>
    <col min="10245" max="10245" width="44.140625" style="20" customWidth="1"/>
    <col min="10246" max="10496" width="9.140625" style="20"/>
    <col min="10497" max="10497" width="22.7109375" style="20" customWidth="1"/>
    <col min="10498" max="10498" width="55.5703125" style="20" customWidth="1"/>
    <col min="10499" max="10500" width="9.140625" style="20"/>
    <col min="10501" max="10501" width="44.140625" style="20" customWidth="1"/>
    <col min="10502" max="10752" width="9.140625" style="20"/>
    <col min="10753" max="10753" width="22.7109375" style="20" customWidth="1"/>
    <col min="10754" max="10754" width="55.5703125" style="20" customWidth="1"/>
    <col min="10755" max="10756" width="9.140625" style="20"/>
    <col min="10757" max="10757" width="44.140625" style="20" customWidth="1"/>
    <col min="10758" max="11008" width="9.140625" style="20"/>
    <col min="11009" max="11009" width="22.7109375" style="20" customWidth="1"/>
    <col min="11010" max="11010" width="55.5703125" style="20" customWidth="1"/>
    <col min="11011" max="11012" width="9.140625" style="20"/>
    <col min="11013" max="11013" width="44.140625" style="20" customWidth="1"/>
    <col min="11014" max="11264" width="9.140625" style="20"/>
    <col min="11265" max="11265" width="22.7109375" style="20" customWidth="1"/>
    <col min="11266" max="11266" width="55.5703125" style="20" customWidth="1"/>
    <col min="11267" max="11268" width="9.140625" style="20"/>
    <col min="11269" max="11269" width="44.140625" style="20" customWidth="1"/>
    <col min="11270" max="11520" width="9.140625" style="20"/>
    <col min="11521" max="11521" width="22.7109375" style="20" customWidth="1"/>
    <col min="11522" max="11522" width="55.5703125" style="20" customWidth="1"/>
    <col min="11523" max="11524" width="9.140625" style="20"/>
    <col min="11525" max="11525" width="44.140625" style="20" customWidth="1"/>
    <col min="11526" max="11776" width="9.140625" style="20"/>
    <col min="11777" max="11777" width="22.7109375" style="20" customWidth="1"/>
    <col min="11778" max="11778" width="55.5703125" style="20" customWidth="1"/>
    <col min="11779" max="11780" width="9.140625" style="20"/>
    <col min="11781" max="11781" width="44.140625" style="20" customWidth="1"/>
    <col min="11782" max="12032" width="9.140625" style="20"/>
    <col min="12033" max="12033" width="22.7109375" style="20" customWidth="1"/>
    <col min="12034" max="12034" width="55.5703125" style="20" customWidth="1"/>
    <col min="12035" max="12036" width="9.140625" style="20"/>
    <col min="12037" max="12037" width="44.140625" style="20" customWidth="1"/>
    <col min="12038" max="12288" width="9.140625" style="20"/>
    <col min="12289" max="12289" width="22.7109375" style="20" customWidth="1"/>
    <col min="12290" max="12290" width="55.5703125" style="20" customWidth="1"/>
    <col min="12291" max="12292" width="9.140625" style="20"/>
    <col min="12293" max="12293" width="44.140625" style="20" customWidth="1"/>
    <col min="12294" max="12544" width="9.140625" style="20"/>
    <col min="12545" max="12545" width="22.7109375" style="20" customWidth="1"/>
    <col min="12546" max="12546" width="55.5703125" style="20" customWidth="1"/>
    <col min="12547" max="12548" width="9.140625" style="20"/>
    <col min="12549" max="12549" width="44.140625" style="20" customWidth="1"/>
    <col min="12550" max="12800" width="9.140625" style="20"/>
    <col min="12801" max="12801" width="22.7109375" style="20" customWidth="1"/>
    <col min="12802" max="12802" width="55.5703125" style="20" customWidth="1"/>
    <col min="12803" max="12804" width="9.140625" style="20"/>
    <col min="12805" max="12805" width="44.140625" style="20" customWidth="1"/>
    <col min="12806" max="13056" width="9.140625" style="20"/>
    <col min="13057" max="13057" width="22.7109375" style="20" customWidth="1"/>
    <col min="13058" max="13058" width="55.5703125" style="20" customWidth="1"/>
    <col min="13059" max="13060" width="9.140625" style="20"/>
    <col min="13061" max="13061" width="44.140625" style="20" customWidth="1"/>
    <col min="13062" max="13312" width="9.140625" style="20"/>
    <col min="13313" max="13313" width="22.7109375" style="20" customWidth="1"/>
    <col min="13314" max="13314" width="55.5703125" style="20" customWidth="1"/>
    <col min="13315" max="13316" width="9.140625" style="20"/>
    <col min="13317" max="13317" width="44.140625" style="20" customWidth="1"/>
    <col min="13318" max="13568" width="9.140625" style="20"/>
    <col min="13569" max="13569" width="22.7109375" style="20" customWidth="1"/>
    <col min="13570" max="13570" width="55.5703125" style="20" customWidth="1"/>
    <col min="13571" max="13572" width="9.140625" style="20"/>
    <col min="13573" max="13573" width="44.140625" style="20" customWidth="1"/>
    <col min="13574" max="13824" width="9.140625" style="20"/>
    <col min="13825" max="13825" width="22.7109375" style="20" customWidth="1"/>
    <col min="13826" max="13826" width="55.5703125" style="20" customWidth="1"/>
    <col min="13827" max="13828" width="9.140625" style="20"/>
    <col min="13829" max="13829" width="44.140625" style="20" customWidth="1"/>
    <col min="13830" max="14080" width="9.140625" style="20"/>
    <col min="14081" max="14081" width="22.7109375" style="20" customWidth="1"/>
    <col min="14082" max="14082" width="55.5703125" style="20" customWidth="1"/>
    <col min="14083" max="14084" width="9.140625" style="20"/>
    <col min="14085" max="14085" width="44.140625" style="20" customWidth="1"/>
    <col min="14086" max="14336" width="9.140625" style="20"/>
    <col min="14337" max="14337" width="22.7109375" style="20" customWidth="1"/>
    <col min="14338" max="14338" width="55.5703125" style="20" customWidth="1"/>
    <col min="14339" max="14340" width="9.140625" style="20"/>
    <col min="14341" max="14341" width="44.140625" style="20" customWidth="1"/>
    <col min="14342" max="14592" width="9.140625" style="20"/>
    <col min="14593" max="14593" width="22.7109375" style="20" customWidth="1"/>
    <col min="14594" max="14594" width="55.5703125" style="20" customWidth="1"/>
    <col min="14595" max="14596" width="9.140625" style="20"/>
    <col min="14597" max="14597" width="44.140625" style="20" customWidth="1"/>
    <col min="14598" max="14848" width="9.140625" style="20"/>
    <col min="14849" max="14849" width="22.7109375" style="20" customWidth="1"/>
    <col min="14850" max="14850" width="55.5703125" style="20" customWidth="1"/>
    <col min="14851" max="14852" width="9.140625" style="20"/>
    <col min="14853" max="14853" width="44.140625" style="20" customWidth="1"/>
    <col min="14854" max="15104" width="9.140625" style="20"/>
    <col min="15105" max="15105" width="22.7109375" style="20" customWidth="1"/>
    <col min="15106" max="15106" width="55.5703125" style="20" customWidth="1"/>
    <col min="15107" max="15108" width="9.140625" style="20"/>
    <col min="15109" max="15109" width="44.140625" style="20" customWidth="1"/>
    <col min="15110" max="15360" width="9.140625" style="20"/>
    <col min="15361" max="15361" width="22.7109375" style="20" customWidth="1"/>
    <col min="15362" max="15362" width="55.5703125" style="20" customWidth="1"/>
    <col min="15363" max="15364" width="9.140625" style="20"/>
    <col min="15365" max="15365" width="44.140625" style="20" customWidth="1"/>
    <col min="15366" max="15616" width="9.140625" style="20"/>
    <col min="15617" max="15617" width="22.7109375" style="20" customWidth="1"/>
    <col min="15618" max="15618" width="55.5703125" style="20" customWidth="1"/>
    <col min="15619" max="15620" width="9.140625" style="20"/>
    <col min="15621" max="15621" width="44.140625" style="20" customWidth="1"/>
    <col min="15622" max="15872" width="9.140625" style="20"/>
    <col min="15873" max="15873" width="22.7109375" style="20" customWidth="1"/>
    <col min="15874" max="15874" width="55.5703125" style="20" customWidth="1"/>
    <col min="15875" max="15876" width="9.140625" style="20"/>
    <col min="15877" max="15877" width="44.140625" style="20" customWidth="1"/>
    <col min="15878" max="16128" width="9.140625" style="20"/>
    <col min="16129" max="16129" width="22.7109375" style="20" customWidth="1"/>
    <col min="16130" max="16130" width="55.5703125" style="20" customWidth="1"/>
    <col min="16131" max="16132" width="9.140625" style="20"/>
    <col min="16133" max="16133" width="44.140625" style="20" customWidth="1"/>
    <col min="16134" max="16384" width="9.140625" style="20"/>
  </cols>
  <sheetData>
    <row r="1" spans="1:5" x14ac:dyDescent="0.25">
      <c r="A1" s="228"/>
      <c r="B1" s="228"/>
    </row>
    <row r="2" spans="1:5" x14ac:dyDescent="0.25">
      <c r="A2" s="228"/>
      <c r="B2" s="228"/>
    </row>
    <row r="3" spans="1:5" x14ac:dyDescent="0.25">
      <c r="A3" s="229"/>
      <c r="B3" s="229"/>
      <c r="C3" s="18"/>
      <c r="D3" s="18"/>
      <c r="E3" s="19"/>
    </row>
    <row r="4" spans="1:5" x14ac:dyDescent="0.25">
      <c r="A4" s="229"/>
      <c r="B4" s="229"/>
      <c r="C4" s="18"/>
      <c r="D4" s="18"/>
      <c r="E4" s="19"/>
    </row>
    <row r="5" spans="1:5" x14ac:dyDescent="0.25">
      <c r="A5" s="229"/>
      <c r="B5" s="229"/>
      <c r="C5" s="18"/>
      <c r="D5" s="18"/>
      <c r="E5" s="19"/>
    </row>
    <row r="6" spans="1:5" x14ac:dyDescent="0.25">
      <c r="A6" s="229"/>
      <c r="B6" s="229"/>
      <c r="C6" s="18"/>
      <c r="D6" s="18"/>
      <c r="E6" s="19"/>
    </row>
    <row r="7" spans="1:5" x14ac:dyDescent="0.25">
      <c r="A7" s="229"/>
      <c r="B7" s="229"/>
      <c r="C7" s="18"/>
      <c r="D7" s="18"/>
      <c r="E7" s="19"/>
    </row>
    <row r="8" spans="1:5" x14ac:dyDescent="0.25">
      <c r="A8" s="229"/>
      <c r="B8" s="229"/>
      <c r="C8" s="18"/>
      <c r="D8" s="18"/>
      <c r="E8" s="19"/>
    </row>
    <row r="9" spans="1:5" x14ac:dyDescent="0.25">
      <c r="A9" s="230"/>
      <c r="B9" s="229"/>
      <c r="C9" s="18"/>
      <c r="D9" s="18"/>
      <c r="E9" s="19"/>
    </row>
    <row r="10" spans="1:5" ht="45" x14ac:dyDescent="0.25">
      <c r="A10" s="297" t="s">
        <v>33</v>
      </c>
      <c r="B10" s="299" t="s">
        <v>96</v>
      </c>
      <c r="C10" s="18"/>
      <c r="D10" s="18"/>
      <c r="E10" s="19"/>
    </row>
    <row r="11" spans="1:5" s="24" customFormat="1" x14ac:dyDescent="0.2">
      <c r="A11" s="231"/>
      <c r="B11" s="232"/>
      <c r="C11" s="22" t="s">
        <v>9</v>
      </c>
      <c r="D11" s="22"/>
      <c r="E11" s="23"/>
    </row>
    <row r="12" spans="1:5" s="24" customFormat="1" x14ac:dyDescent="0.2">
      <c r="A12" s="231"/>
      <c r="B12" s="233"/>
      <c r="C12" s="22"/>
      <c r="D12" s="22"/>
      <c r="E12" s="23"/>
    </row>
    <row r="13" spans="1:5" s="24" customFormat="1" x14ac:dyDescent="0.2">
      <c r="A13" s="297" t="s">
        <v>34</v>
      </c>
      <c r="B13" s="300" t="s">
        <v>97</v>
      </c>
      <c r="C13" s="22"/>
      <c r="D13" s="22"/>
      <c r="E13" s="23"/>
    </row>
    <row r="14" spans="1:5" s="24" customFormat="1" x14ac:dyDescent="0.2">
      <c r="A14" s="297"/>
      <c r="B14" s="300" t="s">
        <v>98</v>
      </c>
      <c r="C14" s="22"/>
      <c r="D14" s="22"/>
      <c r="E14" s="23"/>
    </row>
    <row r="15" spans="1:5" s="24" customFormat="1" x14ac:dyDescent="0.2">
      <c r="A15" s="234"/>
      <c r="B15" s="235"/>
      <c r="C15" s="22"/>
      <c r="D15" s="22"/>
      <c r="E15" s="23"/>
    </row>
    <row r="16" spans="1:5" s="24" customFormat="1" x14ac:dyDescent="0.2">
      <c r="A16" s="297" t="s">
        <v>35</v>
      </c>
      <c r="B16" s="301" t="s">
        <v>99</v>
      </c>
      <c r="C16" s="22"/>
      <c r="D16" s="22"/>
      <c r="E16" s="23"/>
    </row>
    <row r="17" spans="1:5" s="24" customFormat="1" x14ac:dyDescent="0.2">
      <c r="A17" s="231"/>
      <c r="B17" s="236"/>
      <c r="C17" s="22"/>
      <c r="D17" s="25"/>
      <c r="E17" s="25"/>
    </row>
    <row r="18" spans="1:5" s="24" customFormat="1" x14ac:dyDescent="0.2">
      <c r="A18" s="231"/>
      <c r="B18" s="236"/>
      <c r="C18" s="25"/>
      <c r="D18" s="25"/>
      <c r="E18" s="25"/>
    </row>
    <row r="19" spans="1:5" s="24" customFormat="1" ht="15.75" x14ac:dyDescent="0.2">
      <c r="A19" s="297" t="s">
        <v>36</v>
      </c>
      <c r="B19" s="298" t="s">
        <v>49</v>
      </c>
      <c r="C19" s="25"/>
      <c r="D19" s="25"/>
      <c r="E19" s="25"/>
    </row>
    <row r="20" spans="1:5" s="24" customFormat="1" ht="15.75" x14ac:dyDescent="0.2">
      <c r="A20" s="231"/>
      <c r="B20" s="237"/>
      <c r="C20" s="22"/>
      <c r="D20" s="26"/>
      <c r="E20" s="23"/>
    </row>
    <row r="21" spans="1:5" s="24" customFormat="1" x14ac:dyDescent="0.2">
      <c r="A21" s="231"/>
      <c r="B21" s="236"/>
      <c r="C21" s="22"/>
      <c r="D21" s="26"/>
      <c r="E21" s="23"/>
    </row>
    <row r="22" spans="1:5" s="24" customFormat="1" x14ac:dyDescent="0.2">
      <c r="A22" s="297" t="s">
        <v>37</v>
      </c>
      <c r="B22" s="302" t="s">
        <v>100</v>
      </c>
      <c r="C22" s="22"/>
      <c r="D22" s="26"/>
      <c r="E22" s="23"/>
    </row>
    <row r="23" spans="1:5" s="24" customFormat="1" x14ac:dyDescent="0.2">
      <c r="A23" s="231"/>
      <c r="B23" s="232"/>
      <c r="C23" s="27"/>
      <c r="D23" s="27"/>
      <c r="E23" s="28"/>
    </row>
    <row r="24" spans="1:5" s="24" customFormat="1" x14ac:dyDescent="0.2">
      <c r="A24" s="297"/>
      <c r="B24" s="303"/>
      <c r="C24" s="27"/>
      <c r="D24" s="27"/>
      <c r="E24" s="28"/>
    </row>
    <row r="25" spans="1:5" s="24" customFormat="1" x14ac:dyDescent="0.2">
      <c r="A25" s="297" t="s">
        <v>38</v>
      </c>
      <c r="B25" s="302" t="s">
        <v>101</v>
      </c>
      <c r="C25" s="27"/>
      <c r="D25" s="27"/>
      <c r="E25" s="28"/>
    </row>
    <row r="26" spans="1:5" s="24" customFormat="1" x14ac:dyDescent="0.2">
      <c r="A26" s="231"/>
      <c r="B26" s="232"/>
      <c r="C26" s="27"/>
      <c r="D26" s="27"/>
      <c r="E26" s="28"/>
    </row>
    <row r="27" spans="1:5" s="24" customFormat="1" x14ac:dyDescent="0.2">
      <c r="A27" s="231"/>
      <c r="B27" s="238"/>
      <c r="C27" s="27"/>
      <c r="D27" s="27"/>
      <c r="E27" s="28"/>
    </row>
    <row r="28" spans="1:5" s="24" customFormat="1" x14ac:dyDescent="0.2">
      <c r="A28" s="297" t="s">
        <v>39</v>
      </c>
      <c r="B28" s="304" t="s">
        <v>50</v>
      </c>
      <c r="E28" s="28"/>
    </row>
    <row r="29" spans="1:5" s="24" customFormat="1" x14ac:dyDescent="0.2">
      <c r="A29" s="231"/>
      <c r="B29" s="233"/>
      <c r="E29" s="28"/>
    </row>
    <row r="30" spans="1:5" s="24" customFormat="1" x14ac:dyDescent="0.2">
      <c r="A30" s="231"/>
      <c r="B30" s="238"/>
      <c r="C30" s="27"/>
      <c r="D30" s="27"/>
      <c r="E30" s="28"/>
    </row>
    <row r="31" spans="1:5" s="24" customFormat="1" x14ac:dyDescent="0.2">
      <c r="A31" s="297" t="s">
        <v>40</v>
      </c>
      <c r="B31" s="305" t="s">
        <v>102</v>
      </c>
      <c r="C31" s="27"/>
      <c r="D31" s="27"/>
      <c r="E31" s="28"/>
    </row>
    <row r="32" spans="1:5" s="24" customFormat="1" x14ac:dyDescent="0.2">
      <c r="A32" s="231"/>
      <c r="B32" s="238"/>
      <c r="C32" s="27"/>
      <c r="D32" s="27"/>
      <c r="E32" s="28"/>
    </row>
    <row r="33" spans="1:5" s="24" customFormat="1" x14ac:dyDescent="0.2">
      <c r="A33" s="231"/>
      <c r="B33" s="231"/>
      <c r="C33" s="27"/>
      <c r="D33" s="27"/>
      <c r="E33" s="27"/>
    </row>
    <row r="34" spans="1:5" s="24" customFormat="1" ht="15.75" x14ac:dyDescent="0.2">
      <c r="A34" s="297" t="s">
        <v>41</v>
      </c>
      <c r="B34" s="298" t="s">
        <v>42</v>
      </c>
      <c r="C34" s="27"/>
      <c r="D34" s="27"/>
      <c r="E34" s="27"/>
    </row>
    <row r="35" spans="1:5" s="24" customFormat="1" ht="30" x14ac:dyDescent="0.2">
      <c r="A35" s="297"/>
      <c r="B35" s="306" t="s">
        <v>43</v>
      </c>
      <c r="C35" s="27"/>
      <c r="D35" s="27"/>
      <c r="E35" s="28"/>
    </row>
    <row r="36" spans="1:5" s="24" customFormat="1" x14ac:dyDescent="0.2">
      <c r="A36" s="239"/>
      <c r="B36" s="240"/>
      <c r="C36" s="27"/>
      <c r="D36" s="27"/>
      <c r="E36" s="28"/>
    </row>
    <row r="37" spans="1:5" s="24" customFormat="1" x14ac:dyDescent="0.25">
      <c r="A37" s="228"/>
      <c r="B37" s="239"/>
      <c r="C37" s="27"/>
      <c r="D37" s="27"/>
      <c r="E37" s="28"/>
    </row>
    <row r="38" spans="1:5" s="24" customFormat="1" x14ac:dyDescent="0.2">
      <c r="A38" s="297" t="s">
        <v>44</v>
      </c>
      <c r="B38" s="305" t="s">
        <v>103</v>
      </c>
      <c r="C38" s="27"/>
      <c r="D38" s="27"/>
      <c r="E38" s="28"/>
    </row>
    <row r="39" spans="1:5" s="24" customFormat="1" x14ac:dyDescent="0.2">
      <c r="A39" s="231"/>
      <c r="B39" s="238"/>
      <c r="C39" s="27"/>
      <c r="D39" s="27"/>
      <c r="E39" s="28"/>
    </row>
    <row r="40" spans="1:5" s="24" customFormat="1" x14ac:dyDescent="0.2">
      <c r="A40" s="231"/>
      <c r="B40" s="238"/>
      <c r="C40" s="27"/>
      <c r="D40" s="27"/>
      <c r="E40" s="28"/>
    </row>
    <row r="41" spans="1:5" s="24" customFormat="1" x14ac:dyDescent="0.2">
      <c r="A41" s="231"/>
      <c r="B41" s="238"/>
      <c r="C41" s="27"/>
      <c r="D41" s="27"/>
      <c r="E41" s="28"/>
    </row>
    <row r="42" spans="1:5" s="24" customFormat="1" x14ac:dyDescent="0.2">
      <c r="A42" s="232"/>
      <c r="B42" s="232"/>
      <c r="C42" s="27"/>
      <c r="D42" s="27"/>
      <c r="E42" s="28"/>
    </row>
    <row r="43" spans="1:5" s="24" customFormat="1" x14ac:dyDescent="0.2">
      <c r="A43" s="232"/>
      <c r="B43" s="232"/>
      <c r="C43" s="27"/>
      <c r="D43" s="27"/>
      <c r="E43" s="28"/>
    </row>
    <row r="44" spans="1:5" s="24" customFormat="1" x14ac:dyDescent="0.2">
      <c r="A44" s="231"/>
      <c r="B44" s="241"/>
      <c r="C44" s="27"/>
      <c r="D44" s="27"/>
      <c r="E44" s="28"/>
    </row>
    <row r="45" spans="1:5" s="24" customFormat="1" x14ac:dyDescent="0.2">
      <c r="A45" s="242"/>
      <c r="B45" s="229"/>
      <c r="C45" s="27"/>
      <c r="D45" s="27"/>
      <c r="E45" s="28"/>
    </row>
    <row r="46" spans="1:5" x14ac:dyDescent="0.25">
      <c r="A46" s="243"/>
      <c r="B46" s="229"/>
      <c r="C46" s="18"/>
      <c r="D46" s="18"/>
      <c r="E46" s="19"/>
    </row>
    <row r="47" spans="1:5" x14ac:dyDescent="0.25">
      <c r="A47" s="243"/>
      <c r="B47" s="229"/>
      <c r="C47" s="18"/>
      <c r="D47" s="18"/>
      <c r="E47" s="19"/>
    </row>
    <row r="48" spans="1:5" x14ac:dyDescent="0.25">
      <c r="A48" s="243"/>
      <c r="B48" s="229"/>
      <c r="C48" s="18"/>
      <c r="D48" s="18"/>
      <c r="E48" s="19"/>
    </row>
    <row r="49" spans="1:5" x14ac:dyDescent="0.25">
      <c r="A49" s="243"/>
      <c r="B49" s="229"/>
      <c r="C49" s="18"/>
      <c r="D49" s="18"/>
      <c r="E49" s="19"/>
    </row>
    <row r="50" spans="1:5" x14ac:dyDescent="0.25">
      <c r="A50" s="243"/>
      <c r="B50" s="229"/>
      <c r="C50" s="18"/>
      <c r="D50" s="18"/>
      <c r="E50" s="19" t="s">
        <v>9</v>
      </c>
    </row>
    <row r="51" spans="1:5" x14ac:dyDescent="0.25">
      <c r="A51" s="243"/>
      <c r="B51" s="229"/>
      <c r="C51" s="18"/>
      <c r="D51" s="18"/>
      <c r="E51" s="19"/>
    </row>
    <row r="52" spans="1:5" x14ac:dyDescent="0.25">
      <c r="A52" s="243"/>
      <c r="B52" s="229"/>
      <c r="C52" s="18"/>
      <c r="D52" s="18"/>
      <c r="E52" s="19"/>
    </row>
    <row r="53" spans="1:5" x14ac:dyDescent="0.25">
      <c r="A53" s="243"/>
      <c r="B53" s="229"/>
      <c r="C53" s="18"/>
      <c r="D53" s="18"/>
      <c r="E53" s="19"/>
    </row>
    <row r="54" spans="1:5" ht="15.75" x14ac:dyDescent="0.25">
      <c r="A54" s="289" t="s">
        <v>45</v>
      </c>
      <c r="B54" s="290"/>
      <c r="E54" s="19"/>
    </row>
    <row r="55" spans="1:5" ht="15.75" x14ac:dyDescent="0.25">
      <c r="A55" s="289"/>
      <c r="B55" s="291"/>
      <c r="C55" s="18"/>
      <c r="D55" s="18"/>
      <c r="E55" s="19"/>
    </row>
    <row r="56" spans="1:5" ht="15.75" x14ac:dyDescent="0.25">
      <c r="A56" s="289"/>
      <c r="B56" s="291"/>
      <c r="C56" s="18"/>
      <c r="D56" s="18"/>
      <c r="E56" s="19"/>
    </row>
    <row r="57" spans="1:5" ht="15.75" x14ac:dyDescent="0.25">
      <c r="A57" s="289"/>
      <c r="B57" s="291"/>
      <c r="C57" s="18"/>
      <c r="D57" s="18"/>
      <c r="E57" s="19"/>
    </row>
    <row r="58" spans="1:5" ht="15.75" x14ac:dyDescent="0.25">
      <c r="A58" s="292" t="s">
        <v>49</v>
      </c>
      <c r="B58" s="290"/>
    </row>
    <row r="59" spans="1:5" ht="15.75" x14ac:dyDescent="0.25">
      <c r="A59" s="247"/>
      <c r="B59" s="244"/>
    </row>
    <row r="60" spans="1:5" ht="15.75" x14ac:dyDescent="0.25">
      <c r="A60" s="246"/>
      <c r="B60" s="244"/>
    </row>
    <row r="61" spans="1:5" ht="15.75" x14ac:dyDescent="0.25">
      <c r="A61" s="246"/>
      <c r="B61" s="245"/>
      <c r="C61" s="18"/>
      <c r="D61" s="18"/>
      <c r="E61" s="19"/>
    </row>
    <row r="62" spans="1:5" ht="15.75" x14ac:dyDescent="0.25">
      <c r="A62" s="246"/>
      <c r="B62" s="245"/>
      <c r="C62" s="18"/>
      <c r="D62" s="18"/>
      <c r="E62" s="19"/>
    </row>
    <row r="63" spans="1:5" ht="15.75" x14ac:dyDescent="0.25">
      <c r="A63" s="246"/>
      <c r="B63" s="245"/>
      <c r="C63" s="18"/>
      <c r="D63" s="18"/>
      <c r="E63" s="19"/>
    </row>
    <row r="64" spans="1:5" ht="15.75" x14ac:dyDescent="0.25">
      <c r="A64" s="246"/>
      <c r="B64" s="245"/>
      <c r="C64" s="18"/>
      <c r="D64" s="18"/>
      <c r="E64" s="19"/>
    </row>
    <row r="65" spans="1:5" ht="15.75" x14ac:dyDescent="0.25">
      <c r="A65" s="246"/>
      <c r="B65" s="245"/>
      <c r="C65" s="18"/>
      <c r="D65" s="18"/>
      <c r="E65" s="19"/>
    </row>
    <row r="66" spans="1:5" ht="15.75" x14ac:dyDescent="0.25">
      <c r="A66" s="246"/>
      <c r="B66" s="245"/>
      <c r="C66" s="18"/>
      <c r="D66" s="18"/>
      <c r="E66" s="19"/>
    </row>
    <row r="67" spans="1:5" ht="15.75" x14ac:dyDescent="0.25">
      <c r="A67" s="246"/>
      <c r="B67" s="245"/>
      <c r="C67" s="18"/>
      <c r="D67" s="18"/>
      <c r="E67" s="19"/>
    </row>
    <row r="68" spans="1:5" ht="15.75" customHeight="1" x14ac:dyDescent="0.25">
      <c r="A68" s="293" t="s">
        <v>46</v>
      </c>
      <c r="B68" s="294" t="s">
        <v>51</v>
      </c>
      <c r="C68" s="31"/>
      <c r="D68" s="31"/>
      <c r="E68" s="32"/>
    </row>
    <row r="69" spans="1:5" ht="38.25" x14ac:dyDescent="0.25">
      <c r="A69" s="295"/>
      <c r="B69" s="296" t="s">
        <v>47</v>
      </c>
      <c r="C69" s="31"/>
      <c r="D69" s="31"/>
      <c r="E69" s="32"/>
    </row>
    <row r="70" spans="1:5" ht="30" customHeight="1" x14ac:dyDescent="0.25">
      <c r="A70" s="295"/>
      <c r="B70" s="296" t="s">
        <v>52</v>
      </c>
      <c r="C70" s="31"/>
      <c r="D70" s="31"/>
      <c r="E70" s="32"/>
    </row>
    <row r="71" spans="1:5" ht="15.75" customHeight="1" x14ac:dyDescent="0.25">
      <c r="A71" s="21"/>
      <c r="B71" s="296" t="s">
        <v>48</v>
      </c>
      <c r="C71" s="31"/>
      <c r="D71" s="34"/>
      <c r="E71" s="32"/>
    </row>
    <row r="72" spans="1:5" ht="42" customHeight="1" x14ac:dyDescent="0.25">
      <c r="A72" s="21"/>
      <c r="B72" s="35" t="s">
        <v>66</v>
      </c>
      <c r="C72" s="31"/>
      <c r="D72" s="31"/>
      <c r="E72" s="32"/>
    </row>
    <row r="73" spans="1:5" ht="59.25" customHeight="1" x14ac:dyDescent="0.25">
      <c r="A73" s="33"/>
      <c r="B73" s="35" t="s">
        <v>113</v>
      </c>
      <c r="C73" s="36"/>
      <c r="D73" s="36"/>
      <c r="E73" s="37"/>
    </row>
    <row r="74" spans="1:5" ht="153" x14ac:dyDescent="0.25">
      <c r="A74" s="33"/>
      <c r="B74" s="317" t="s">
        <v>140</v>
      </c>
      <c r="C74" s="36"/>
      <c r="D74" s="36"/>
      <c r="E74" s="37"/>
    </row>
    <row r="75" spans="1:5" x14ac:dyDescent="0.25">
      <c r="A75" s="33"/>
      <c r="B75" s="36"/>
      <c r="C75" s="38"/>
      <c r="D75" s="38"/>
      <c r="E75" s="32"/>
    </row>
    <row r="76" spans="1:5" x14ac:dyDescent="0.25">
      <c r="A76" s="33"/>
      <c r="B76" s="36"/>
      <c r="C76" s="38"/>
      <c r="D76" s="38"/>
      <c r="E76" s="32"/>
    </row>
    <row r="77" spans="1:5" x14ac:dyDescent="0.25">
      <c r="A77" s="33"/>
      <c r="B77" s="36"/>
      <c r="C77" s="39"/>
      <c r="D77" s="40"/>
      <c r="E77" s="32"/>
    </row>
    <row r="78" spans="1:5" x14ac:dyDescent="0.25">
      <c r="A78" s="21"/>
      <c r="B78" s="29"/>
      <c r="C78" s="18"/>
      <c r="D78" s="18"/>
      <c r="E78" s="19"/>
    </row>
    <row r="79" spans="1:5" x14ac:dyDescent="0.25">
      <c r="A79" s="21"/>
      <c r="B79" s="29"/>
      <c r="C79" s="18"/>
      <c r="D79" s="18"/>
      <c r="E79" s="19"/>
    </row>
    <row r="80" spans="1:5" x14ac:dyDescent="0.25">
      <c r="A80" s="21"/>
      <c r="B80" s="29"/>
      <c r="C80" s="18"/>
      <c r="D80" s="18"/>
      <c r="E80" s="19"/>
    </row>
    <row r="81" spans="1:5" x14ac:dyDescent="0.25">
      <c r="A81" s="21"/>
      <c r="B81" s="18"/>
      <c r="C81" s="18"/>
      <c r="D81" s="18"/>
      <c r="E81" s="19"/>
    </row>
    <row r="82" spans="1:5" x14ac:dyDescent="0.25">
      <c r="A82" s="21"/>
      <c r="B82" s="29"/>
      <c r="C82" s="18"/>
      <c r="D82" s="18"/>
      <c r="E82" s="18"/>
    </row>
    <row r="83" spans="1:5" x14ac:dyDescent="0.25">
      <c r="A83" s="21"/>
      <c r="B83" s="18"/>
      <c r="C83" s="18"/>
      <c r="D83" s="18"/>
      <c r="E83" s="18"/>
    </row>
    <row r="84" spans="1:5" x14ac:dyDescent="0.25">
      <c r="A84" s="21"/>
      <c r="B84" s="18"/>
      <c r="C84" s="18"/>
      <c r="D84" s="18"/>
      <c r="E84" s="19"/>
    </row>
    <row r="85" spans="1:5" x14ac:dyDescent="0.25">
      <c r="A85" s="21"/>
      <c r="B85" s="18"/>
      <c r="C85" s="18"/>
      <c r="D85" s="18"/>
      <c r="E85" s="19"/>
    </row>
    <row r="86" spans="1:5" x14ac:dyDescent="0.25">
      <c r="A86" s="21"/>
      <c r="B86" s="29"/>
      <c r="C86" s="18"/>
      <c r="D86" s="18"/>
      <c r="E86" s="19"/>
    </row>
    <row r="87" spans="1:5" x14ac:dyDescent="0.25">
      <c r="A87" s="21"/>
      <c r="B87" s="29"/>
      <c r="C87" s="18"/>
      <c r="D87" s="18"/>
      <c r="E87" s="19"/>
    </row>
    <row r="88" spans="1:5" x14ac:dyDescent="0.25">
      <c r="A88" s="21"/>
      <c r="B88" s="29"/>
      <c r="C88" s="18"/>
      <c r="D88" s="18"/>
      <c r="E88" s="19"/>
    </row>
    <row r="89" spans="1:5" x14ac:dyDescent="0.25">
      <c r="A89" s="21"/>
      <c r="B89" s="18"/>
      <c r="C89" s="18"/>
      <c r="D89" s="18"/>
      <c r="E89" s="19"/>
    </row>
    <row r="90" spans="1:5" x14ac:dyDescent="0.25">
      <c r="A90" s="21"/>
      <c r="B90" s="18"/>
      <c r="C90" s="18"/>
      <c r="D90" s="18"/>
      <c r="E90" s="19"/>
    </row>
    <row r="91" spans="1:5" x14ac:dyDescent="0.25">
      <c r="A91" s="21"/>
      <c r="B91" s="29"/>
      <c r="C91" s="18"/>
      <c r="D91" s="18"/>
      <c r="E91" s="19"/>
    </row>
    <row r="92" spans="1:5" x14ac:dyDescent="0.25">
      <c r="A92" s="21"/>
      <c r="B92" s="41"/>
      <c r="C92" s="18"/>
      <c r="D92" s="18"/>
      <c r="E92" s="19"/>
    </row>
    <row r="93" spans="1:5" x14ac:dyDescent="0.25">
      <c r="A93" s="18"/>
      <c r="B93" s="29"/>
      <c r="C93" s="18"/>
      <c r="D93" s="18"/>
      <c r="E93" s="19"/>
    </row>
    <row r="94" spans="1:5" x14ac:dyDescent="0.25">
      <c r="A94" s="18"/>
      <c r="B94" s="18"/>
      <c r="C94" s="18"/>
      <c r="D94" s="18"/>
      <c r="E94" s="19"/>
    </row>
    <row r="95" spans="1:5" x14ac:dyDescent="0.25">
      <c r="A95" s="18"/>
      <c r="B95" s="18"/>
      <c r="C95" s="18"/>
      <c r="D95" s="18"/>
      <c r="E95" s="19"/>
    </row>
    <row r="96" spans="1:5" x14ac:dyDescent="0.25">
      <c r="A96" s="18"/>
      <c r="B96" s="18"/>
      <c r="C96" s="18"/>
      <c r="D96" s="18"/>
      <c r="E96" s="19"/>
    </row>
    <row r="97" spans="1:5" x14ac:dyDescent="0.25">
      <c r="A97" s="18"/>
      <c r="B97" s="18"/>
      <c r="C97" s="18"/>
      <c r="D97" s="18"/>
      <c r="E97" s="19"/>
    </row>
    <row r="98" spans="1:5" x14ac:dyDescent="0.25">
      <c r="A98" s="21"/>
      <c r="B98" s="30"/>
      <c r="C98" s="18"/>
      <c r="D98" s="18"/>
      <c r="E98" s="19"/>
    </row>
    <row r="99" spans="1:5" x14ac:dyDescent="0.25">
      <c r="A99" s="21"/>
      <c r="B99" s="21"/>
      <c r="C99" s="18"/>
      <c r="D99" s="18"/>
      <c r="E99" s="19"/>
    </row>
    <row r="100" spans="1:5" x14ac:dyDescent="0.25">
      <c r="A100" s="21"/>
      <c r="B100" s="18"/>
      <c r="C100" s="18"/>
      <c r="D100" s="29"/>
      <c r="E100" s="29"/>
    </row>
    <row r="101" spans="1:5" x14ac:dyDescent="0.25">
      <c r="A101" s="21"/>
      <c r="B101" s="18"/>
      <c r="C101" s="18"/>
      <c r="D101" s="29"/>
      <c r="E101" s="29"/>
    </row>
    <row r="102" spans="1:5" x14ac:dyDescent="0.25">
      <c r="A102" s="21"/>
      <c r="B102" s="18"/>
      <c r="C102" s="18"/>
      <c r="D102" s="18"/>
      <c r="E102" s="19"/>
    </row>
    <row r="103" spans="1:5" x14ac:dyDescent="0.25">
      <c r="A103" s="21"/>
      <c r="B103" s="21"/>
      <c r="C103" s="18"/>
      <c r="D103" s="18"/>
      <c r="E103" s="19"/>
    </row>
    <row r="104" spans="1:5" x14ac:dyDescent="0.25">
      <c r="A104" s="21"/>
      <c r="B104" s="30"/>
      <c r="C104" s="18"/>
      <c r="D104" s="18"/>
      <c r="E104" s="19"/>
    </row>
    <row r="105" spans="1:5" x14ac:dyDescent="0.25">
      <c r="A105" s="21"/>
      <c r="B105" s="21"/>
      <c r="C105" s="18"/>
      <c r="D105" s="18"/>
      <c r="E105" s="19"/>
    </row>
    <row r="106" spans="1:5" x14ac:dyDescent="0.25">
      <c r="A106" s="21"/>
      <c r="B106" s="18"/>
      <c r="C106" s="18"/>
      <c r="D106" s="18"/>
      <c r="E106" s="19"/>
    </row>
    <row r="107" spans="1:5" x14ac:dyDescent="0.25">
      <c r="A107" s="21"/>
      <c r="B107" s="18"/>
      <c r="C107" s="18"/>
      <c r="D107" s="18"/>
      <c r="E107" s="19"/>
    </row>
    <row r="108" spans="1:5" ht="15.75" x14ac:dyDescent="0.25">
      <c r="A108" s="21"/>
      <c r="B108" s="42"/>
      <c r="C108" s="21"/>
      <c r="D108" s="30"/>
      <c r="E108" s="30"/>
    </row>
    <row r="109" spans="1:5" x14ac:dyDescent="0.25">
      <c r="A109" s="21"/>
      <c r="B109" s="21"/>
      <c r="C109" s="30"/>
      <c r="D109" s="30"/>
      <c r="E109" s="30"/>
    </row>
    <row r="110" spans="1:5" x14ac:dyDescent="0.25">
      <c r="A110" s="43"/>
      <c r="B110" s="21"/>
      <c r="C110" s="30"/>
      <c r="D110" s="21"/>
      <c r="E110" s="30"/>
    </row>
    <row r="111" spans="1:5" x14ac:dyDescent="0.25">
      <c r="A111" s="21"/>
      <c r="C111" s="18"/>
      <c r="E111" s="19"/>
    </row>
    <row r="112" spans="1:5" x14ac:dyDescent="0.25">
      <c r="A112" s="21"/>
      <c r="B112" s="18"/>
      <c r="C112" s="18"/>
      <c r="D112" s="18"/>
      <c r="E112" s="19"/>
    </row>
    <row r="113" spans="1:5" x14ac:dyDescent="0.25">
      <c r="A113" s="21"/>
      <c r="B113" s="18"/>
      <c r="C113" s="18"/>
      <c r="D113" s="18"/>
      <c r="E113" s="19"/>
    </row>
    <row r="114" spans="1:5" x14ac:dyDescent="0.25">
      <c r="A114" s="21"/>
      <c r="B114" s="29"/>
      <c r="C114" s="18"/>
      <c r="D114" s="18"/>
      <c r="E114" s="19"/>
    </row>
    <row r="115" spans="1:5" ht="15.75" x14ac:dyDescent="0.25">
      <c r="A115" s="21"/>
      <c r="B115" s="44"/>
      <c r="C115" s="18"/>
      <c r="D115" s="18"/>
      <c r="E115" s="19"/>
    </row>
    <row r="116" spans="1:5" ht="15.75" x14ac:dyDescent="0.25">
      <c r="A116" s="21"/>
      <c r="B116" s="44"/>
      <c r="C116" s="18"/>
      <c r="D116" s="18"/>
      <c r="E116" s="19"/>
    </row>
    <row r="117" spans="1:5" x14ac:dyDescent="0.25">
      <c r="A117" s="21"/>
      <c r="B117" s="29"/>
      <c r="C117" s="18"/>
      <c r="D117" s="18"/>
      <c r="E117" s="19"/>
    </row>
    <row r="118" spans="1:5" x14ac:dyDescent="0.25">
      <c r="A118" s="21"/>
      <c r="B118" s="29"/>
      <c r="C118" s="18"/>
      <c r="D118" s="18"/>
      <c r="E118" s="19"/>
    </row>
    <row r="119" spans="1:5" x14ac:dyDescent="0.25">
      <c r="A119" s="21"/>
      <c r="B119" s="29"/>
      <c r="C119" s="18"/>
      <c r="D119" s="18"/>
      <c r="E119" s="19"/>
    </row>
    <row r="120" spans="1:5" x14ac:dyDescent="0.25">
      <c r="A120" s="21"/>
      <c r="B120" s="29"/>
      <c r="C120" s="18"/>
      <c r="D120" s="18"/>
      <c r="E120" s="19"/>
    </row>
    <row r="121" spans="1:5" x14ac:dyDescent="0.25">
      <c r="A121" s="21"/>
      <c r="B121" s="18"/>
      <c r="C121" s="18"/>
      <c r="D121" s="18"/>
      <c r="E121" s="19"/>
    </row>
    <row r="122" spans="1:5" x14ac:dyDescent="0.25">
      <c r="A122" s="21"/>
      <c r="B122" s="18"/>
      <c r="C122" s="18"/>
      <c r="D122" s="18"/>
      <c r="E122" s="19"/>
    </row>
    <row r="123" spans="1:5" x14ac:dyDescent="0.25">
      <c r="A123" s="21"/>
      <c r="B123" s="18"/>
      <c r="C123" s="18"/>
      <c r="D123" s="18"/>
      <c r="E123" s="19"/>
    </row>
    <row r="124" spans="1:5" x14ac:dyDescent="0.25">
      <c r="A124" s="21"/>
      <c r="B124" s="18"/>
      <c r="C124" s="18"/>
      <c r="D124" s="18"/>
      <c r="E124" s="19"/>
    </row>
    <row r="125" spans="1:5" x14ac:dyDescent="0.25">
      <c r="A125" s="21"/>
      <c r="B125" s="18"/>
      <c r="C125" s="18"/>
      <c r="D125" s="18"/>
      <c r="E125" s="18"/>
    </row>
    <row r="126" spans="1:5" x14ac:dyDescent="0.25">
      <c r="A126" s="21"/>
      <c r="B126" s="18"/>
      <c r="C126" s="18"/>
      <c r="D126" s="18"/>
      <c r="E126" s="18"/>
    </row>
    <row r="127" spans="1:5" x14ac:dyDescent="0.25">
      <c r="A127" s="21"/>
      <c r="B127" s="18"/>
      <c r="C127" s="18"/>
      <c r="D127" s="18"/>
      <c r="E127" s="19"/>
    </row>
    <row r="128" spans="1:5" x14ac:dyDescent="0.25">
      <c r="A128" s="21"/>
      <c r="B128" s="18"/>
      <c r="C128" s="18"/>
      <c r="D128" s="18"/>
      <c r="E128" s="19"/>
    </row>
    <row r="129" spans="1:5" x14ac:dyDescent="0.25">
      <c r="A129" s="21"/>
      <c r="B129" s="18"/>
      <c r="C129" s="18"/>
      <c r="D129" s="18"/>
      <c r="E129" s="19"/>
    </row>
    <row r="130" spans="1:5" x14ac:dyDescent="0.25">
      <c r="A130" s="21"/>
      <c r="B130" s="18"/>
      <c r="C130" s="18"/>
      <c r="D130" s="18"/>
      <c r="E130" s="19"/>
    </row>
    <row r="131" spans="1:5" x14ac:dyDescent="0.25">
      <c r="A131" s="21"/>
      <c r="B131" s="18"/>
      <c r="C131" s="18"/>
      <c r="D131" s="18"/>
      <c r="E131" s="19"/>
    </row>
    <row r="132" spans="1:5" x14ac:dyDescent="0.25">
      <c r="A132" s="21"/>
      <c r="B132" s="18"/>
      <c r="C132" s="18"/>
      <c r="D132" s="18"/>
      <c r="E132" s="19"/>
    </row>
    <row r="133" spans="1:5" x14ac:dyDescent="0.25">
      <c r="A133" s="21"/>
      <c r="B133" s="18"/>
      <c r="C133" s="18"/>
      <c r="D133" s="18"/>
      <c r="E133" s="19"/>
    </row>
    <row r="134" spans="1:5" x14ac:dyDescent="0.25">
      <c r="A134" s="21"/>
      <c r="B134" s="18"/>
      <c r="C134" s="18"/>
      <c r="D134" s="18"/>
      <c r="E134" s="19"/>
    </row>
    <row r="135" spans="1:5" x14ac:dyDescent="0.25">
      <c r="A135" s="21"/>
      <c r="B135" s="41"/>
      <c r="C135" s="18"/>
      <c r="D135" s="18"/>
      <c r="E135" s="19"/>
    </row>
    <row r="136" spans="1:5" x14ac:dyDescent="0.25">
      <c r="A136" s="18"/>
      <c r="B136" s="18"/>
      <c r="C136" s="18"/>
      <c r="D136" s="18"/>
      <c r="E136" s="19"/>
    </row>
    <row r="137" spans="1:5" x14ac:dyDescent="0.25">
      <c r="A137" s="29"/>
      <c r="B137" s="18"/>
      <c r="C137" s="18"/>
      <c r="D137" s="18"/>
      <c r="E137" s="19"/>
    </row>
    <row r="138" spans="1:5" x14ac:dyDescent="0.25">
      <c r="A138" s="30"/>
      <c r="B138" s="18"/>
      <c r="C138" s="18"/>
      <c r="D138" s="18"/>
      <c r="E138" s="19"/>
    </row>
    <row r="139" spans="1:5" x14ac:dyDescent="0.25">
      <c r="A139" s="30"/>
      <c r="B139" s="18"/>
      <c r="C139" s="18"/>
      <c r="D139" s="18"/>
      <c r="E139" s="19"/>
    </row>
    <row r="140" spans="1:5" x14ac:dyDescent="0.25">
      <c r="A140" s="30"/>
      <c r="B140" s="18"/>
      <c r="C140" s="18"/>
      <c r="D140" s="18"/>
      <c r="E140" s="19"/>
    </row>
    <row r="141" spans="1:5" x14ac:dyDescent="0.25">
      <c r="E141" s="19"/>
    </row>
    <row r="142" spans="1:5" x14ac:dyDescent="0.25">
      <c r="A142" s="45"/>
      <c r="B142" s="18"/>
      <c r="C142" s="18"/>
      <c r="D142" s="18"/>
      <c r="E142" s="19"/>
    </row>
    <row r="143" spans="1:5" x14ac:dyDescent="0.25">
      <c r="A143" s="45"/>
      <c r="B143" s="18"/>
      <c r="C143" s="18"/>
      <c r="D143" s="18"/>
      <c r="E143" s="19"/>
    </row>
    <row r="144" spans="1:5" x14ac:dyDescent="0.25">
      <c r="B144" s="18"/>
      <c r="C144" s="18"/>
      <c r="D144" s="18"/>
      <c r="E144" s="19"/>
    </row>
    <row r="146" spans="1:5" x14ac:dyDescent="0.25">
      <c r="A146" s="21"/>
    </row>
    <row r="147" spans="1:5" x14ac:dyDescent="0.25">
      <c r="A147" s="18"/>
      <c r="B147" s="18"/>
      <c r="C147" s="18"/>
      <c r="D147" s="18"/>
      <c r="E147" s="19"/>
    </row>
    <row r="148" spans="1:5" x14ac:dyDescent="0.25">
      <c r="A148" s="18"/>
      <c r="B148" s="18"/>
      <c r="C148" s="18"/>
      <c r="D148" s="18"/>
      <c r="E148" s="19"/>
    </row>
    <row r="149" spans="1:5" x14ac:dyDescent="0.25">
      <c r="A149" s="18"/>
      <c r="B149" s="18"/>
      <c r="C149" s="18"/>
      <c r="D149" s="18"/>
      <c r="E149" s="19"/>
    </row>
    <row r="150" spans="1:5" x14ac:dyDescent="0.25">
      <c r="A150" s="31"/>
      <c r="B150" s="31"/>
      <c r="C150" s="31"/>
      <c r="D150" s="31"/>
      <c r="E150" s="32"/>
    </row>
    <row r="151" spans="1:5" x14ac:dyDescent="0.25">
      <c r="A151" s="33"/>
      <c r="B151" s="46"/>
      <c r="C151" s="31"/>
      <c r="D151" s="31"/>
      <c r="E151" s="32"/>
    </row>
    <row r="152" spans="1:5" x14ac:dyDescent="0.25">
      <c r="A152" s="33"/>
      <c r="B152" s="33"/>
      <c r="C152" s="31"/>
      <c r="D152" s="31"/>
      <c r="E152" s="32"/>
    </row>
    <row r="153" spans="1:5" x14ac:dyDescent="0.25">
      <c r="A153" s="33"/>
      <c r="B153" s="31"/>
      <c r="C153" s="31"/>
      <c r="D153" s="47"/>
      <c r="E153" s="47"/>
    </row>
    <row r="154" spans="1:5" x14ac:dyDescent="0.25">
      <c r="A154" s="33"/>
      <c r="B154" s="31"/>
      <c r="C154" s="31"/>
      <c r="D154" s="47"/>
      <c r="E154" s="47"/>
    </row>
    <row r="155" spans="1:5" x14ac:dyDescent="0.25">
      <c r="A155" s="33"/>
      <c r="B155" s="31"/>
      <c r="C155" s="31"/>
      <c r="D155" s="31"/>
      <c r="E155" s="32"/>
    </row>
    <row r="156" spans="1:5" x14ac:dyDescent="0.25">
      <c r="A156" s="33"/>
      <c r="B156" s="33"/>
      <c r="C156" s="31"/>
      <c r="D156" s="31"/>
      <c r="E156" s="32"/>
    </row>
    <row r="157" spans="1:5" x14ac:dyDescent="0.25">
      <c r="A157" s="33"/>
      <c r="B157" s="46"/>
      <c r="C157" s="31"/>
      <c r="D157" s="31"/>
      <c r="E157" s="32"/>
    </row>
    <row r="158" spans="1:5" x14ac:dyDescent="0.25">
      <c r="A158" s="33"/>
      <c r="B158" s="33"/>
      <c r="C158" s="31"/>
      <c r="D158" s="31"/>
      <c r="E158" s="32"/>
    </row>
    <row r="159" spans="1:5" x14ac:dyDescent="0.25">
      <c r="A159" s="33"/>
      <c r="B159" s="31"/>
      <c r="C159" s="31"/>
      <c r="D159" s="31"/>
      <c r="E159" s="32"/>
    </row>
    <row r="160" spans="1:5" x14ac:dyDescent="0.25">
      <c r="A160" s="33"/>
      <c r="B160" s="31"/>
      <c r="C160" s="31"/>
      <c r="D160" s="31"/>
      <c r="E160" s="32"/>
    </row>
    <row r="161" spans="1:5" ht="15.75" x14ac:dyDescent="0.25">
      <c r="A161" s="33"/>
      <c r="B161" s="48"/>
      <c r="C161" s="46"/>
      <c r="D161" s="46"/>
      <c r="E161" s="46"/>
    </row>
    <row r="162" spans="1:5" x14ac:dyDescent="0.25">
      <c r="A162" s="33"/>
      <c r="B162" s="33"/>
      <c r="C162" s="46"/>
      <c r="D162" s="46"/>
      <c r="E162" s="46"/>
    </row>
    <row r="163" spans="1:5" x14ac:dyDescent="0.25">
      <c r="A163" s="34"/>
      <c r="B163" s="33"/>
      <c r="C163" s="46"/>
      <c r="D163" s="46"/>
      <c r="E163" s="46"/>
    </row>
    <row r="164" spans="1:5" x14ac:dyDescent="0.25">
      <c r="A164" s="21"/>
      <c r="C164" s="18"/>
      <c r="E164" s="19"/>
    </row>
    <row r="165" spans="1:5" x14ac:dyDescent="0.25">
      <c r="A165" s="21"/>
      <c r="C165" s="18"/>
      <c r="E165" s="19"/>
    </row>
    <row r="166" spans="1:5" x14ac:dyDescent="0.25">
      <c r="A166" s="21"/>
      <c r="C166" s="18"/>
      <c r="E166" s="19"/>
    </row>
    <row r="167" spans="1:5" x14ac:dyDescent="0.25">
      <c r="A167" s="21"/>
      <c r="C167" s="18"/>
      <c r="E167" s="19"/>
    </row>
    <row r="168" spans="1:5" x14ac:dyDescent="0.25">
      <c r="A168" s="21"/>
      <c r="C168" s="18"/>
      <c r="E168" s="19"/>
    </row>
    <row r="169" spans="1:5" x14ac:dyDescent="0.25">
      <c r="A169" s="21"/>
      <c r="C169" s="18"/>
      <c r="E169" s="19"/>
    </row>
    <row r="170" spans="1:5" x14ac:dyDescent="0.25">
      <c r="A170" s="21"/>
      <c r="B170" s="18"/>
      <c r="C170" s="18"/>
      <c r="D170" s="18"/>
      <c r="E170" s="19"/>
    </row>
    <row r="171" spans="1:5" x14ac:dyDescent="0.25">
      <c r="A171" s="33"/>
      <c r="B171" s="36"/>
      <c r="C171" s="36"/>
      <c r="D171" s="36"/>
      <c r="E171" s="37"/>
    </row>
    <row r="172" spans="1:5" x14ac:dyDescent="0.25">
      <c r="A172" s="33"/>
      <c r="B172" s="36"/>
      <c r="C172" s="36"/>
      <c r="D172" s="36"/>
      <c r="E172" s="37"/>
    </row>
    <row r="173" spans="1:5" x14ac:dyDescent="0.25">
      <c r="A173" s="33"/>
      <c r="B173" s="36"/>
      <c r="C173" s="38"/>
      <c r="D173" s="38"/>
      <c r="E173" s="32"/>
    </row>
    <row r="174" spans="1:5" x14ac:dyDescent="0.25">
      <c r="A174" s="33"/>
      <c r="B174" s="36"/>
      <c r="C174" s="38"/>
      <c r="D174" s="38"/>
      <c r="E174" s="32"/>
    </row>
    <row r="175" spans="1:5" x14ac:dyDescent="0.25">
      <c r="A175" s="33"/>
      <c r="B175" s="36"/>
      <c r="C175" s="38"/>
      <c r="D175" s="38"/>
      <c r="E175" s="32"/>
    </row>
    <row r="176" spans="1:5" x14ac:dyDescent="0.25">
      <c r="A176" s="33"/>
      <c r="B176" s="36"/>
      <c r="C176" s="38"/>
      <c r="D176" s="38"/>
      <c r="E176" s="32"/>
    </row>
    <row r="177" spans="1:5" x14ac:dyDescent="0.25">
      <c r="A177" s="33"/>
      <c r="B177" s="36"/>
      <c r="C177" s="38"/>
      <c r="D177" s="38"/>
      <c r="E177" s="32"/>
    </row>
    <row r="178" spans="1:5" x14ac:dyDescent="0.25">
      <c r="A178" s="33"/>
      <c r="B178" s="36"/>
      <c r="C178" s="39"/>
      <c r="D178" s="40"/>
      <c r="E178" s="32"/>
    </row>
    <row r="179" spans="1:5" x14ac:dyDescent="0.25">
      <c r="A179" s="21"/>
      <c r="B179" s="29"/>
      <c r="C179" s="18"/>
      <c r="D179" s="18"/>
      <c r="E179" s="19"/>
    </row>
    <row r="180" spans="1:5" x14ac:dyDescent="0.25">
      <c r="A180" s="21"/>
      <c r="B180" s="29"/>
      <c r="C180" s="18"/>
      <c r="D180" s="18"/>
      <c r="E180" s="19"/>
    </row>
    <row r="181" spans="1:5" x14ac:dyDescent="0.25">
      <c r="A181" s="21"/>
      <c r="B181" s="29"/>
      <c r="C181" s="18"/>
      <c r="D181" s="18"/>
      <c r="E181" s="19"/>
    </row>
    <row r="182" spans="1:5" x14ac:dyDescent="0.25">
      <c r="A182" s="21"/>
      <c r="B182" s="18"/>
      <c r="C182" s="18"/>
      <c r="D182" s="18"/>
      <c r="E182" s="19"/>
    </row>
    <row r="183" spans="1:5" x14ac:dyDescent="0.25">
      <c r="A183" s="21"/>
      <c r="B183" s="29"/>
      <c r="C183" s="18"/>
      <c r="D183" s="18"/>
      <c r="E183" s="18"/>
    </row>
    <row r="184" spans="1:5" x14ac:dyDescent="0.25">
      <c r="A184" s="21"/>
      <c r="B184" s="18"/>
      <c r="C184" s="18"/>
      <c r="D184" s="18"/>
      <c r="E184" s="18"/>
    </row>
    <row r="185" spans="1:5" x14ac:dyDescent="0.25">
      <c r="A185" s="21"/>
      <c r="B185" s="18"/>
      <c r="C185" s="18"/>
      <c r="D185" s="18"/>
      <c r="E185" s="19"/>
    </row>
    <row r="186" spans="1:5" x14ac:dyDescent="0.25">
      <c r="A186" s="21"/>
      <c r="B186" s="18"/>
      <c r="C186" s="18"/>
      <c r="D186" s="18"/>
      <c r="E186" s="19"/>
    </row>
    <row r="187" spans="1:5" x14ac:dyDescent="0.25">
      <c r="A187" s="21"/>
      <c r="B187" s="29"/>
      <c r="C187" s="18"/>
      <c r="D187" s="18"/>
      <c r="E187" s="19"/>
    </row>
    <row r="188" spans="1:5" x14ac:dyDescent="0.25">
      <c r="A188" s="21"/>
      <c r="B188" s="29"/>
      <c r="C188" s="18"/>
      <c r="D188" s="18"/>
      <c r="E188" s="19"/>
    </row>
    <row r="189" spans="1:5" x14ac:dyDescent="0.25">
      <c r="A189" s="21"/>
      <c r="B189" s="29"/>
      <c r="C189" s="18"/>
      <c r="D189" s="18"/>
      <c r="E189" s="19"/>
    </row>
    <row r="190" spans="1:5" x14ac:dyDescent="0.25">
      <c r="A190" s="21"/>
      <c r="B190" s="18"/>
      <c r="C190" s="18"/>
      <c r="D190" s="18"/>
      <c r="E190" s="19"/>
    </row>
    <row r="191" spans="1:5" x14ac:dyDescent="0.25">
      <c r="A191" s="21"/>
      <c r="B191" s="18"/>
      <c r="C191" s="18"/>
      <c r="D191" s="18"/>
      <c r="E191" s="19"/>
    </row>
    <row r="192" spans="1:5" x14ac:dyDescent="0.25">
      <c r="A192" s="21"/>
      <c r="B192" s="29"/>
      <c r="C192" s="18"/>
      <c r="D192" s="18"/>
      <c r="E192" s="19"/>
    </row>
    <row r="193" spans="1:5" x14ac:dyDescent="0.25">
      <c r="A193" s="21"/>
      <c r="B193" s="41"/>
      <c r="C193" s="18"/>
      <c r="D193" s="18"/>
      <c r="E193" s="19"/>
    </row>
    <row r="194" spans="1:5" x14ac:dyDescent="0.25">
      <c r="A194" s="18"/>
      <c r="B194" s="29"/>
      <c r="C194" s="18"/>
      <c r="D194" s="18"/>
      <c r="E194" s="19"/>
    </row>
    <row r="195" spans="1:5" x14ac:dyDescent="0.25">
      <c r="A195" s="18"/>
      <c r="B195" s="18"/>
      <c r="C195" s="18"/>
      <c r="D195" s="18"/>
      <c r="E195" s="19"/>
    </row>
  </sheetData>
  <pageMargins left="0.70866141732283472" right="0.19685039370078741" top="0.74803149606299213" bottom="0.74803149606299213" header="0.31496062992125984" footer="0.31496062992125984"/>
  <pageSetup paperSize="9" scale="98" fitToHeight="0" orientation="portrait" r:id="rId1"/>
  <headerFooter differentFirst="1" alignWithMargins="0">
    <oddHeader>&amp;L&amp;K00-024Projektni ured:  PLANETARIS d.o.o., Vončinina ulica 2, Zagreb
Građevina:  UČENIČKI DOM U SKLOPU GRADITELJSKE ŠKOLE ČAKOVEC, ŠPORTSKA 1, ČAKOVEC, k.č.br. 2468/2, k.o. Čakovec</oddHeader>
    <oddFooter>&amp;L&amp;K00-024Zagreb, rujan 2016. godine&amp;R&amp;9&amp;K00-027&amp;P/&amp;N</oddFooter>
  </headerFooter>
  <rowBreaks count="1" manualBreakCount="1">
    <brk id="46" max="1" man="1"/>
  </row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277"/>
  <sheetViews>
    <sheetView view="pageBreakPreview" zoomScaleNormal="80" zoomScaleSheetLayoutView="100" zoomScalePageLayoutView="130" workbookViewId="0">
      <selection activeCell="B75" sqref="B75"/>
    </sheetView>
  </sheetViews>
  <sheetFormatPr defaultRowHeight="14.25" x14ac:dyDescent="0.2"/>
  <cols>
    <col min="1" max="1" width="5.7109375" style="494" customWidth="1"/>
    <col min="2" max="2" width="42.85546875" style="705" customWidth="1"/>
    <col min="3" max="3" width="7.140625" style="745" customWidth="1"/>
    <col min="4" max="4" width="10.7109375" style="746" customWidth="1"/>
    <col min="5" max="5" width="10.7109375" style="705" customWidth="1"/>
    <col min="6" max="6" width="10.7109375" style="706" customWidth="1"/>
    <col min="7" max="7" width="9.140625" style="494"/>
    <col min="8" max="8" width="34" style="705" customWidth="1"/>
    <col min="9" max="16384" width="9.140625" style="494"/>
  </cols>
  <sheetData>
    <row r="1" spans="1:8" ht="15" x14ac:dyDescent="0.25">
      <c r="A1" s="405"/>
      <c r="B1" s="635"/>
      <c r="C1" s="657"/>
      <c r="D1" s="658"/>
      <c r="E1" s="635"/>
      <c r="F1" s="659"/>
    </row>
    <row r="2" spans="1:8" x14ac:dyDescent="0.2">
      <c r="A2" s="1239" t="s">
        <v>270</v>
      </c>
      <c r="B2" s="1240"/>
      <c r="C2" s="1240"/>
      <c r="D2" s="1240"/>
      <c r="E2" s="1240"/>
      <c r="F2" s="1241"/>
    </row>
    <row r="3" spans="1:8" x14ac:dyDescent="0.2">
      <c r="A3" s="1242" t="s">
        <v>722</v>
      </c>
      <c r="B3" s="1242"/>
      <c r="C3" s="1242"/>
      <c r="D3" s="1242"/>
      <c r="E3" s="1242"/>
      <c r="F3" s="1242"/>
      <c r="G3" s="649"/>
      <c r="H3" s="494"/>
    </row>
    <row r="4" spans="1:8" x14ac:dyDescent="0.2">
      <c r="A4" s="650" t="s">
        <v>272</v>
      </c>
      <c r="B4" s="650" t="s">
        <v>273</v>
      </c>
      <c r="C4" s="650" t="s">
        <v>274</v>
      </c>
      <c r="D4" s="651" t="s">
        <v>275</v>
      </c>
      <c r="E4" s="650" t="s">
        <v>276</v>
      </c>
      <c r="F4" s="650" t="s">
        <v>277</v>
      </c>
      <c r="G4" s="653"/>
      <c r="H4" s="494"/>
    </row>
    <row r="5" spans="1:8" x14ac:dyDescent="0.2">
      <c r="A5" s="653"/>
      <c r="B5" s="653"/>
      <c r="C5" s="653"/>
      <c r="D5" s="654"/>
      <c r="E5" s="653"/>
      <c r="F5" s="653"/>
      <c r="G5" s="653"/>
      <c r="H5" s="494"/>
    </row>
    <row r="6" spans="1:8" x14ac:dyDescent="0.2">
      <c r="A6" s="653"/>
      <c r="B6" s="653"/>
      <c r="C6" s="653"/>
      <c r="D6" s="654"/>
      <c r="E6" s="653"/>
      <c r="F6" s="653"/>
      <c r="G6" s="653"/>
      <c r="H6" s="494"/>
    </row>
    <row r="7" spans="1:8" ht="15.75" thickBot="1" x14ac:dyDescent="0.3">
      <c r="A7" s="660" t="s">
        <v>218</v>
      </c>
      <c r="B7" s="1243" t="s">
        <v>723</v>
      </c>
      <c r="C7" s="1243"/>
      <c r="D7" s="1243"/>
      <c r="E7" s="1243"/>
      <c r="F7" s="1243"/>
      <c r="G7" s="751"/>
      <c r="H7" s="494"/>
    </row>
    <row r="8" spans="1:8" x14ac:dyDescent="0.2">
      <c r="A8" s="662"/>
      <c r="B8" s="663"/>
      <c r="C8" s="664"/>
      <c r="D8" s="665"/>
      <c r="E8" s="666"/>
      <c r="F8" s="667"/>
    </row>
    <row r="9" spans="1:8" ht="15" x14ac:dyDescent="0.25">
      <c r="A9" s="688"/>
      <c r="B9" s="874" t="s">
        <v>226</v>
      </c>
      <c r="C9" s="873"/>
      <c r="D9" s="658"/>
      <c r="E9" s="635"/>
      <c r="F9" s="686"/>
    </row>
    <row r="10" spans="1:8" ht="15" x14ac:dyDescent="0.25">
      <c r="A10" s="688"/>
      <c r="B10" s="874"/>
      <c r="C10" s="873"/>
      <c r="D10" s="658"/>
      <c r="E10" s="635"/>
      <c r="F10" s="686"/>
    </row>
    <row r="11" spans="1:8" s="933" customFormat="1" ht="155.25" customHeight="1" x14ac:dyDescent="0.2">
      <c r="A11" s="931"/>
      <c r="B11" s="1247" t="s">
        <v>609</v>
      </c>
      <c r="C11" s="1247"/>
      <c r="D11" s="1247"/>
      <c r="E11" s="1247"/>
      <c r="F11" s="932"/>
    </row>
    <row r="12" spans="1:8" s="933" customFormat="1" x14ac:dyDescent="0.2">
      <c r="A12" s="931"/>
      <c r="B12" s="934"/>
      <c r="C12" s="934"/>
      <c r="D12" s="935"/>
      <c r="E12" s="934"/>
      <c r="F12" s="932"/>
    </row>
    <row r="13" spans="1:8" s="933" customFormat="1" ht="60.75" customHeight="1" x14ac:dyDescent="0.2">
      <c r="A13" s="931"/>
      <c r="B13" s="1247" t="s">
        <v>678</v>
      </c>
      <c r="C13" s="1249"/>
      <c r="D13" s="1249"/>
      <c r="E13" s="1249"/>
      <c r="F13" s="932"/>
    </row>
    <row r="14" spans="1:8" s="933" customFormat="1" x14ac:dyDescent="0.2">
      <c r="A14" s="931"/>
      <c r="B14" s="934"/>
      <c r="C14" s="934"/>
      <c r="D14" s="935"/>
      <c r="E14" s="934"/>
      <c r="F14" s="932"/>
    </row>
    <row r="15" spans="1:8" s="933" customFormat="1" ht="12" customHeight="1" x14ac:dyDescent="0.2">
      <c r="A15" s="931"/>
      <c r="B15" s="1248" t="s">
        <v>680</v>
      </c>
      <c r="C15" s="1248"/>
      <c r="D15" s="1248"/>
      <c r="E15" s="1248"/>
      <c r="F15" s="932"/>
    </row>
    <row r="16" spans="1:8" s="933" customFormat="1" x14ac:dyDescent="0.2">
      <c r="A16" s="931"/>
      <c r="B16" s="934"/>
      <c r="C16" s="934"/>
      <c r="D16" s="935"/>
      <c r="E16" s="934"/>
      <c r="F16" s="932"/>
    </row>
    <row r="17" spans="1:8" s="933" customFormat="1" ht="60.75" customHeight="1" x14ac:dyDescent="0.2">
      <c r="A17" s="931"/>
      <c r="B17" s="1247" t="s">
        <v>618</v>
      </c>
      <c r="C17" s="1247"/>
      <c r="D17" s="1247"/>
      <c r="E17" s="1247"/>
      <c r="F17" s="932"/>
    </row>
    <row r="18" spans="1:8" s="933" customFormat="1" x14ac:dyDescent="0.2">
      <c r="A18" s="931"/>
      <c r="B18" s="792"/>
      <c r="C18" s="792"/>
      <c r="D18" s="886"/>
      <c r="E18" s="792"/>
      <c r="F18" s="932"/>
    </row>
    <row r="19" spans="1:8" s="933" customFormat="1" ht="24.75" customHeight="1" x14ac:dyDescent="0.2">
      <c r="A19" s="931"/>
      <c r="B19" s="1247" t="s">
        <v>685</v>
      </c>
      <c r="C19" s="1247"/>
      <c r="D19" s="1247"/>
      <c r="E19" s="1247"/>
      <c r="F19" s="932"/>
    </row>
    <row r="20" spans="1:8" s="933" customFormat="1" x14ac:dyDescent="0.2">
      <c r="A20" s="931"/>
      <c r="B20" s="792"/>
      <c r="C20" s="792"/>
      <c r="D20" s="886"/>
      <c r="E20" s="792"/>
      <c r="F20" s="932"/>
    </row>
    <row r="21" spans="1:8" s="933" customFormat="1" ht="90.75" customHeight="1" x14ac:dyDescent="0.2">
      <c r="A21" s="931"/>
      <c r="B21" s="1247" t="s">
        <v>620</v>
      </c>
      <c r="C21" s="1247"/>
      <c r="D21" s="1247"/>
      <c r="E21" s="1247"/>
      <c r="F21" s="932"/>
    </row>
    <row r="22" spans="1:8" s="722" customFormat="1" ht="12" x14ac:dyDescent="0.2">
      <c r="A22" s="936"/>
      <c r="B22" s="937"/>
      <c r="C22" s="938"/>
      <c r="D22" s="939"/>
      <c r="E22" s="940"/>
      <c r="F22" s="720"/>
      <c r="G22" s="721"/>
      <c r="H22" s="756"/>
    </row>
    <row r="23" spans="1:8" s="392" customFormat="1" x14ac:dyDescent="0.2">
      <c r="A23" s="941">
        <v>1</v>
      </c>
      <c r="B23" s="683" t="s">
        <v>724</v>
      </c>
      <c r="C23" s="684"/>
      <c r="D23" s="786"/>
      <c r="E23" s="685"/>
      <c r="F23" s="686"/>
      <c r="H23" s="756"/>
    </row>
    <row r="24" spans="1:8" s="722" customFormat="1" ht="36" x14ac:dyDescent="0.2">
      <c r="A24" s="811"/>
      <c r="B24" s="937" t="s">
        <v>725</v>
      </c>
      <c r="C24" s="938"/>
      <c r="D24" s="942"/>
      <c r="E24" s="940"/>
      <c r="F24" s="720"/>
      <c r="G24" s="721"/>
      <c r="H24" s="756"/>
    </row>
    <row r="25" spans="1:8" s="722" customFormat="1" ht="12" x14ac:dyDescent="0.2">
      <c r="A25" s="936"/>
      <c r="B25" s="937"/>
      <c r="C25" s="938" t="s">
        <v>6</v>
      </c>
      <c r="D25" s="942">
        <v>4</v>
      </c>
      <c r="E25" s="940"/>
      <c r="F25" s="799"/>
      <c r="G25" s="721"/>
      <c r="H25" s="756"/>
    </row>
    <row r="26" spans="1:8" s="933" customFormat="1" ht="13.5" customHeight="1" thickBot="1" x14ac:dyDescent="0.25">
      <c r="A26" s="931"/>
      <c r="B26" s="943"/>
      <c r="C26" s="723"/>
      <c r="D26" s="724"/>
      <c r="E26" s="725"/>
      <c r="F26" s="725"/>
      <c r="G26" s="725"/>
      <c r="H26" s="944"/>
    </row>
    <row r="27" spans="1:8" s="933" customFormat="1" ht="15.75" thickTop="1" thickBot="1" x14ac:dyDescent="0.25">
      <c r="A27" s="731"/>
      <c r="B27" s="732"/>
      <c r="C27" s="733"/>
      <c r="D27" s="734"/>
      <c r="E27" s="735"/>
      <c r="F27" s="736"/>
      <c r="G27" s="737"/>
      <c r="H27" s="944"/>
    </row>
    <row r="28" spans="1:8" s="933" customFormat="1" ht="15.75" thickBot="1" x14ac:dyDescent="0.3">
      <c r="A28" s="738" t="s">
        <v>218</v>
      </c>
      <c r="B28" s="739" t="s">
        <v>726</v>
      </c>
      <c r="C28" s="945"/>
      <c r="D28" s="946"/>
      <c r="E28" s="742" t="s">
        <v>55</v>
      </c>
      <c r="F28" s="947"/>
      <c r="G28" s="948"/>
      <c r="H28" s="944"/>
    </row>
    <row r="29" spans="1:8" s="933" customFormat="1" x14ac:dyDescent="0.2">
      <c r="A29" s="931"/>
      <c r="B29" s="949"/>
      <c r="C29" s="767"/>
      <c r="D29" s="724"/>
      <c r="E29" s="725"/>
      <c r="F29" s="828"/>
      <c r="G29" s="708"/>
    </row>
    <row r="63" spans="1:15" s="745" customFormat="1" x14ac:dyDescent="0.2">
      <c r="A63" s="494"/>
      <c r="B63" s="601"/>
      <c r="D63" s="746"/>
      <c r="E63" s="705"/>
      <c r="F63" s="706"/>
      <c r="G63" s="494"/>
      <c r="H63" s="705"/>
      <c r="I63" s="494"/>
      <c r="J63" s="494"/>
      <c r="K63" s="494"/>
      <c r="L63" s="494"/>
      <c r="M63" s="494"/>
      <c r="N63" s="494"/>
      <c r="O63" s="494"/>
    </row>
    <row r="67" spans="2:2" x14ac:dyDescent="0.2">
      <c r="B67" s="560"/>
    </row>
    <row r="73" spans="2:2" x14ac:dyDescent="0.2">
      <c r="B73" s="560"/>
    </row>
    <row r="76" spans="2:2" x14ac:dyDescent="0.2">
      <c r="B76" s="747"/>
    </row>
    <row r="108" spans="2:2" x14ac:dyDescent="0.2">
      <c r="B108" s="559"/>
    </row>
    <row r="109" spans="2:2" s="494" customFormat="1" x14ac:dyDescent="0.2">
      <c r="B109" s="560"/>
    </row>
    <row r="277" spans="1:15" s="780" customFormat="1" x14ac:dyDescent="0.2">
      <c r="A277" s="494"/>
      <c r="B277" s="747"/>
      <c r="C277" s="745"/>
      <c r="D277" s="746"/>
      <c r="E277" s="705"/>
      <c r="F277" s="706"/>
      <c r="G277" s="494"/>
      <c r="H277" s="705"/>
      <c r="I277" s="494"/>
      <c r="J277" s="494"/>
      <c r="K277" s="494"/>
      <c r="L277" s="494"/>
      <c r="M277" s="494"/>
      <c r="N277" s="494"/>
      <c r="O277" s="494"/>
    </row>
  </sheetData>
  <mergeCells count="9">
    <mergeCell ref="B17:E17"/>
    <mergeCell ref="B19:E19"/>
    <mergeCell ref="B21:E21"/>
    <mergeCell ref="A2:F2"/>
    <mergeCell ref="A3:F3"/>
    <mergeCell ref="B7:F7"/>
    <mergeCell ref="B11:E11"/>
    <mergeCell ref="B13:E13"/>
    <mergeCell ref="B15:E15"/>
  </mergeCell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30"/>
  <sheetViews>
    <sheetView view="pageBreakPreview" topLeftCell="A70" zoomScaleNormal="130" zoomScaleSheetLayoutView="100" zoomScalePageLayoutView="130" workbookViewId="0">
      <selection activeCell="B75" sqref="B75"/>
    </sheetView>
  </sheetViews>
  <sheetFormatPr defaultRowHeight="15" x14ac:dyDescent="0.25"/>
  <cols>
    <col min="1" max="1" width="5.7109375" style="705" customWidth="1"/>
    <col min="2" max="2" width="40.7109375" style="705" customWidth="1"/>
    <col min="3" max="3" width="7.7109375" style="745" customWidth="1"/>
    <col min="4" max="4" width="10.7109375" style="746" customWidth="1"/>
    <col min="5" max="5" width="10.7109375" style="705" customWidth="1"/>
    <col min="6" max="6" width="10.7109375" style="706" customWidth="1"/>
    <col min="7" max="8" width="9.140625" style="727"/>
    <col min="9" max="9" width="56.42578125" style="727" customWidth="1"/>
    <col min="10" max="16384" width="9.140625" style="705"/>
  </cols>
  <sheetData>
    <row r="1" spans="1:9" x14ac:dyDescent="0.25">
      <c r="A1" s="635"/>
      <c r="B1" s="635"/>
      <c r="C1" s="657"/>
      <c r="D1" s="658"/>
      <c r="E1" s="635"/>
      <c r="F1" s="659"/>
    </row>
    <row r="2" spans="1:9" x14ac:dyDescent="0.25">
      <c r="A2" s="1250" t="s">
        <v>270</v>
      </c>
      <c r="B2" s="1251"/>
      <c r="C2" s="1251"/>
      <c r="D2" s="1251"/>
      <c r="E2" s="1251"/>
      <c r="F2" s="1252"/>
    </row>
    <row r="3" spans="1:9" x14ac:dyDescent="0.25">
      <c r="A3" s="1253" t="s">
        <v>727</v>
      </c>
      <c r="B3" s="1253"/>
      <c r="C3" s="1253"/>
      <c r="D3" s="1253"/>
      <c r="E3" s="1253"/>
      <c r="F3" s="1253"/>
      <c r="G3" s="950"/>
    </row>
    <row r="4" spans="1:9" x14ac:dyDescent="0.25">
      <c r="A4" s="650" t="s">
        <v>272</v>
      </c>
      <c r="B4" s="650" t="s">
        <v>273</v>
      </c>
      <c r="C4" s="650" t="s">
        <v>274</v>
      </c>
      <c r="D4" s="651" t="s">
        <v>275</v>
      </c>
      <c r="E4" s="650" t="s">
        <v>276</v>
      </c>
      <c r="F4" s="650" t="s">
        <v>277</v>
      </c>
    </row>
    <row r="5" spans="1:9" x14ac:dyDescent="0.25">
      <c r="A5" s="653"/>
      <c r="B5" s="653"/>
      <c r="C5" s="653"/>
      <c r="D5" s="654"/>
      <c r="E5" s="653"/>
      <c r="F5" s="653"/>
    </row>
    <row r="6" spans="1:9" x14ac:dyDescent="0.25">
      <c r="A6" s="653"/>
      <c r="B6" s="653"/>
      <c r="C6" s="653"/>
      <c r="D6" s="654"/>
      <c r="E6" s="653"/>
      <c r="F6" s="653"/>
    </row>
    <row r="7" spans="1:9" s="954" customFormat="1" ht="15.75" thickBot="1" x14ac:dyDescent="0.3">
      <c r="A7" s="660" t="s">
        <v>220</v>
      </c>
      <c r="B7" s="951" t="s">
        <v>728</v>
      </c>
      <c r="C7" s="952"/>
      <c r="D7" s="952"/>
      <c r="E7" s="952"/>
      <c r="F7" s="952"/>
      <c r="G7" s="953"/>
      <c r="H7" s="953"/>
      <c r="I7" s="953"/>
    </row>
    <row r="8" spans="1:9" x14ac:dyDescent="0.25">
      <c r="A8" s="601"/>
      <c r="B8" s="688"/>
      <c r="C8" s="684"/>
      <c r="D8" s="955"/>
      <c r="E8" s="823"/>
      <c r="F8" s="956"/>
    </row>
    <row r="9" spans="1:9" ht="20.25" customHeight="1" x14ac:dyDescent="0.25">
      <c r="A9" s="1254" t="s">
        <v>226</v>
      </c>
      <c r="B9" s="1254"/>
      <c r="C9" s="671"/>
      <c r="D9" s="672"/>
      <c r="E9" s="673"/>
      <c r="F9" s="674"/>
    </row>
    <row r="10" spans="1:9" x14ac:dyDescent="0.25">
      <c r="A10" s="957"/>
      <c r="B10" s="957"/>
      <c r="C10" s="671"/>
      <c r="D10" s="672"/>
      <c r="E10" s="673"/>
      <c r="F10" s="674"/>
    </row>
    <row r="11" spans="1:9" ht="129.75" customHeight="1" x14ac:dyDescent="0.25">
      <c r="A11" s="1237" t="s">
        <v>729</v>
      </c>
      <c r="B11" s="1237"/>
      <c r="C11" s="1237"/>
      <c r="D11" s="1237"/>
      <c r="E11" s="1237"/>
      <c r="F11" s="674"/>
    </row>
    <row r="12" spans="1:9" x14ac:dyDescent="0.25">
      <c r="A12" s="676"/>
      <c r="B12" s="676"/>
      <c r="C12" s="676"/>
      <c r="D12" s="833"/>
      <c r="E12" s="676"/>
      <c r="F12" s="674"/>
    </row>
    <row r="13" spans="1:9" ht="368.25" customHeight="1" x14ac:dyDescent="0.25">
      <c r="A13" s="1237" t="s">
        <v>730</v>
      </c>
      <c r="B13" s="1237"/>
      <c r="C13" s="1237"/>
      <c r="D13" s="1237"/>
      <c r="E13" s="1237"/>
      <c r="F13" s="674"/>
    </row>
    <row r="14" spans="1:9" x14ac:dyDescent="0.25">
      <c r="A14" s="676"/>
      <c r="B14" s="677"/>
      <c r="C14" s="677"/>
      <c r="D14" s="678"/>
      <c r="E14" s="677"/>
      <c r="F14" s="674"/>
    </row>
    <row r="15" spans="1:9" ht="98.25" customHeight="1" x14ac:dyDescent="0.25">
      <c r="A15" s="1237" t="s">
        <v>731</v>
      </c>
      <c r="B15" s="1238"/>
      <c r="C15" s="1238"/>
      <c r="D15" s="1238"/>
      <c r="E15" s="1238"/>
      <c r="F15" s="674"/>
    </row>
    <row r="16" spans="1:9" x14ac:dyDescent="0.25">
      <c r="A16" s="676"/>
      <c r="B16" s="677"/>
      <c r="C16" s="677"/>
      <c r="D16" s="678"/>
      <c r="E16" s="677"/>
      <c r="F16" s="674"/>
    </row>
    <row r="17" spans="1:6" ht="85.5" customHeight="1" x14ac:dyDescent="0.25">
      <c r="A17" s="1237" t="s">
        <v>409</v>
      </c>
      <c r="B17" s="1238"/>
      <c r="C17" s="1238"/>
      <c r="D17" s="1238"/>
      <c r="E17" s="1238"/>
      <c r="F17" s="674"/>
    </row>
    <row r="18" spans="1:6" x14ac:dyDescent="0.25">
      <c r="A18" s="676"/>
      <c r="B18" s="677"/>
      <c r="C18" s="677"/>
      <c r="D18" s="678"/>
      <c r="E18" s="677"/>
      <c r="F18" s="674"/>
    </row>
    <row r="19" spans="1:6" ht="24.75" customHeight="1" x14ac:dyDescent="0.25">
      <c r="A19" s="1237" t="s">
        <v>559</v>
      </c>
      <c r="B19" s="1238"/>
      <c r="C19" s="1238"/>
      <c r="D19" s="1238"/>
      <c r="E19" s="1238"/>
      <c r="F19" s="674"/>
    </row>
    <row r="20" spans="1:6" x14ac:dyDescent="0.25">
      <c r="A20" s="676"/>
      <c r="B20" s="677"/>
      <c r="C20" s="677"/>
      <c r="D20" s="678"/>
      <c r="E20" s="677"/>
      <c r="F20" s="674"/>
    </row>
    <row r="21" spans="1:6" ht="62.25" customHeight="1" x14ac:dyDescent="0.25">
      <c r="A21" s="1237" t="s">
        <v>732</v>
      </c>
      <c r="B21" s="1238"/>
      <c r="C21" s="1238"/>
      <c r="D21" s="1238"/>
      <c r="E21" s="1238"/>
      <c r="F21" s="674"/>
    </row>
    <row r="22" spans="1:6" x14ac:dyDescent="0.25">
      <c r="A22" s="676"/>
      <c r="B22" s="677"/>
      <c r="C22" s="677"/>
      <c r="D22" s="678"/>
      <c r="E22" s="677"/>
      <c r="F22" s="674"/>
    </row>
    <row r="23" spans="1:6" ht="72.75" customHeight="1" x14ac:dyDescent="0.25">
      <c r="A23" s="1237" t="s">
        <v>733</v>
      </c>
      <c r="B23" s="1238"/>
      <c r="C23" s="1238"/>
      <c r="D23" s="1238"/>
      <c r="E23" s="1238"/>
      <c r="F23" s="674"/>
    </row>
    <row r="24" spans="1:6" x14ac:dyDescent="0.25">
      <c r="A24" s="676"/>
      <c r="B24" s="752"/>
      <c r="C24" s="677"/>
      <c r="D24" s="678"/>
      <c r="E24" s="677"/>
      <c r="F24" s="674"/>
    </row>
    <row r="25" spans="1:6" ht="171.75" customHeight="1" x14ac:dyDescent="0.25">
      <c r="A25" s="1237" t="s">
        <v>734</v>
      </c>
      <c r="B25" s="1255"/>
      <c r="C25" s="1255"/>
      <c r="D25" s="1255"/>
      <c r="E25" s="1255"/>
      <c r="F25" s="674"/>
    </row>
    <row r="26" spans="1:6" x14ac:dyDescent="0.25">
      <c r="A26" s="676"/>
      <c r="B26" s="958"/>
      <c r="C26" s="958"/>
      <c r="D26" s="959"/>
      <c r="E26" s="958"/>
      <c r="F26" s="674"/>
    </row>
    <row r="27" spans="1:6" ht="113.25" customHeight="1" x14ac:dyDescent="0.25">
      <c r="A27" s="1237" t="s">
        <v>735</v>
      </c>
      <c r="B27" s="1216"/>
      <c r="C27" s="1216"/>
      <c r="D27" s="1216"/>
      <c r="E27" s="1216"/>
      <c r="F27" s="674"/>
    </row>
    <row r="28" spans="1:6" x14ac:dyDescent="0.25">
      <c r="A28" s="676"/>
      <c r="B28" s="487"/>
      <c r="C28" s="487"/>
      <c r="D28" s="487"/>
      <c r="E28" s="487"/>
      <c r="F28" s="674"/>
    </row>
    <row r="29" spans="1:6" ht="109.5" customHeight="1" x14ac:dyDescent="0.25">
      <c r="A29" s="1237" t="s">
        <v>736</v>
      </c>
      <c r="B29" s="1238"/>
      <c r="C29" s="1238"/>
      <c r="D29" s="1238"/>
      <c r="E29" s="1238"/>
      <c r="F29" s="674"/>
    </row>
    <row r="30" spans="1:6" x14ac:dyDescent="0.25">
      <c r="A30" s="676"/>
      <c r="B30" s="677"/>
      <c r="C30" s="677"/>
      <c r="D30" s="678"/>
      <c r="E30" s="677"/>
      <c r="F30" s="674"/>
    </row>
    <row r="31" spans="1:6" x14ac:dyDescent="0.25">
      <c r="A31" s="1237" t="s">
        <v>737</v>
      </c>
      <c r="B31" s="1257"/>
      <c r="C31" s="1257"/>
      <c r="D31" s="1257"/>
      <c r="E31" s="1257"/>
      <c r="F31" s="674"/>
    </row>
    <row r="32" spans="1:6" x14ac:dyDescent="0.25">
      <c r="A32" s="1237"/>
      <c r="B32" s="1257"/>
      <c r="C32" s="1257"/>
      <c r="D32" s="1257"/>
      <c r="E32" s="1257"/>
      <c r="F32" s="674"/>
    </row>
    <row r="33" spans="1:6" x14ac:dyDescent="0.25">
      <c r="A33" s="1237"/>
      <c r="B33" s="1257"/>
      <c r="C33" s="1257"/>
      <c r="D33" s="1257"/>
      <c r="E33" s="1257"/>
      <c r="F33" s="674"/>
    </row>
    <row r="34" spans="1:6" x14ac:dyDescent="0.25">
      <c r="A34" s="1237"/>
      <c r="B34" s="1257"/>
      <c r="C34" s="1257"/>
      <c r="D34" s="1257"/>
      <c r="E34" s="1257"/>
      <c r="F34" s="674"/>
    </row>
    <row r="35" spans="1:6" x14ac:dyDescent="0.25">
      <c r="A35" s="1237"/>
      <c r="B35" s="1257"/>
      <c r="C35" s="1257"/>
      <c r="D35" s="1257"/>
      <c r="E35" s="1257"/>
      <c r="F35" s="674"/>
    </row>
    <row r="36" spans="1:6" x14ac:dyDescent="0.25">
      <c r="A36" s="1237"/>
      <c r="B36" s="1257"/>
      <c r="C36" s="1257"/>
      <c r="D36" s="1257"/>
      <c r="E36" s="1257"/>
      <c r="F36" s="674"/>
    </row>
    <row r="37" spans="1:6" x14ac:dyDescent="0.25">
      <c r="A37" s="1237"/>
      <c r="B37" s="1257"/>
      <c r="C37" s="1257"/>
      <c r="D37" s="1257"/>
      <c r="E37" s="1257"/>
      <c r="F37" s="674"/>
    </row>
    <row r="38" spans="1:6" x14ac:dyDescent="0.25">
      <c r="A38" s="1237"/>
      <c r="B38" s="1257"/>
      <c r="C38" s="1257"/>
      <c r="D38" s="1257"/>
      <c r="E38" s="1257"/>
      <c r="F38" s="674"/>
    </row>
    <row r="39" spans="1:6" x14ac:dyDescent="0.25">
      <c r="A39" s="1237"/>
      <c r="B39" s="1257"/>
      <c r="C39" s="1257"/>
      <c r="D39" s="1257"/>
      <c r="E39" s="1257"/>
      <c r="F39" s="674"/>
    </row>
    <row r="40" spans="1:6" x14ac:dyDescent="0.25">
      <c r="A40" s="1237"/>
      <c r="B40" s="1257"/>
      <c r="C40" s="1257"/>
      <c r="D40" s="1257"/>
      <c r="E40" s="1257"/>
      <c r="F40" s="674"/>
    </row>
    <row r="41" spans="1:6" x14ac:dyDescent="0.25">
      <c r="A41" s="1237"/>
      <c r="B41" s="1257"/>
      <c r="C41" s="1257"/>
      <c r="D41" s="1257"/>
      <c r="E41" s="1257"/>
      <c r="F41" s="674"/>
    </row>
    <row r="42" spans="1:6" x14ac:dyDescent="0.25">
      <c r="A42" s="1237"/>
      <c r="B42" s="1257"/>
      <c r="C42" s="1257"/>
      <c r="D42" s="1257"/>
      <c r="E42" s="1257"/>
      <c r="F42" s="674"/>
    </row>
    <row r="43" spans="1:6" x14ac:dyDescent="0.25">
      <c r="A43" s="1237"/>
      <c r="B43" s="1257"/>
      <c r="C43" s="1257"/>
      <c r="D43" s="1257"/>
      <c r="E43" s="1257"/>
      <c r="F43" s="674"/>
    </row>
    <row r="44" spans="1:6" x14ac:dyDescent="0.25">
      <c r="A44" s="1237"/>
      <c r="B44" s="1257"/>
      <c r="C44" s="1257"/>
      <c r="D44" s="1257"/>
      <c r="E44" s="1257"/>
      <c r="F44" s="674"/>
    </row>
    <row r="45" spans="1:6" x14ac:dyDescent="0.25">
      <c r="A45" s="1237"/>
      <c r="B45" s="1257"/>
      <c r="C45" s="1257"/>
      <c r="D45" s="1257"/>
      <c r="E45" s="1257"/>
      <c r="F45" s="674"/>
    </row>
    <row r="46" spans="1:6" x14ac:dyDescent="0.25">
      <c r="A46" s="1237"/>
      <c r="B46" s="1257"/>
      <c r="C46" s="1257"/>
      <c r="D46" s="1257"/>
      <c r="E46" s="1257"/>
      <c r="F46" s="674"/>
    </row>
    <row r="47" spans="1:6" x14ac:dyDescent="0.25">
      <c r="A47" s="1237"/>
      <c r="B47" s="1257"/>
      <c r="C47" s="1257"/>
      <c r="D47" s="1257"/>
      <c r="E47" s="1257"/>
      <c r="F47" s="674"/>
    </row>
    <row r="48" spans="1:6" x14ac:dyDescent="0.25">
      <c r="A48" s="1237"/>
      <c r="B48" s="1257"/>
      <c r="C48" s="1257"/>
      <c r="D48" s="1257"/>
      <c r="E48" s="1257"/>
      <c r="F48" s="674"/>
    </row>
    <row r="49" spans="1:6" x14ac:dyDescent="0.25">
      <c r="A49" s="1237"/>
      <c r="B49" s="1257"/>
      <c r="C49" s="1257"/>
      <c r="D49" s="1257"/>
      <c r="E49" s="1257"/>
      <c r="F49" s="674"/>
    </row>
    <row r="50" spans="1:6" x14ac:dyDescent="0.25">
      <c r="A50" s="1237"/>
      <c r="B50" s="1257"/>
      <c r="C50" s="1257"/>
      <c r="D50" s="1257"/>
      <c r="E50" s="1257"/>
      <c r="F50" s="674"/>
    </row>
    <row r="51" spans="1:6" ht="109.5" customHeight="1" x14ac:dyDescent="0.25">
      <c r="A51" s="1257"/>
      <c r="B51" s="1257"/>
      <c r="C51" s="1257"/>
      <c r="D51" s="1257"/>
      <c r="E51" s="1257"/>
      <c r="F51" s="674"/>
    </row>
    <row r="52" spans="1:6" x14ac:dyDescent="0.25">
      <c r="A52" s="676"/>
      <c r="B52" s="677"/>
      <c r="C52" s="677"/>
      <c r="D52" s="678"/>
      <c r="E52" s="677"/>
      <c r="F52" s="674"/>
    </row>
    <row r="53" spans="1:6" ht="72.75" customHeight="1" x14ac:dyDescent="0.25">
      <c r="A53" s="1247" t="s">
        <v>738</v>
      </c>
      <c r="B53" s="1246"/>
      <c r="C53" s="1246"/>
      <c r="D53" s="1246"/>
      <c r="E53" s="1246"/>
      <c r="F53" s="674"/>
    </row>
    <row r="54" spans="1:6" x14ac:dyDescent="0.25">
      <c r="A54" s="676"/>
      <c r="B54" s="677"/>
      <c r="C54" s="677"/>
      <c r="D54" s="678"/>
      <c r="E54" s="677"/>
      <c r="F54" s="674"/>
    </row>
    <row r="55" spans="1:6" ht="37.5" customHeight="1" x14ac:dyDescent="0.25">
      <c r="A55" s="1237" t="s">
        <v>421</v>
      </c>
      <c r="B55" s="1238"/>
      <c r="C55" s="1238"/>
      <c r="D55" s="1238"/>
      <c r="E55" s="1238"/>
      <c r="F55" s="674"/>
    </row>
    <row r="56" spans="1:6" x14ac:dyDescent="0.25">
      <c r="A56" s="676"/>
      <c r="B56" s="677"/>
      <c r="C56" s="677"/>
      <c r="D56" s="678"/>
      <c r="E56" s="677"/>
      <c r="F56" s="674"/>
    </row>
    <row r="57" spans="1:6" ht="85.5" customHeight="1" x14ac:dyDescent="0.25">
      <c r="A57" s="1237" t="s">
        <v>739</v>
      </c>
      <c r="B57" s="1216"/>
      <c r="C57" s="1216"/>
      <c r="D57" s="1216"/>
      <c r="E57" s="1216"/>
      <c r="F57" s="674"/>
    </row>
    <row r="58" spans="1:6" x14ac:dyDescent="0.25">
      <c r="A58" s="676"/>
      <c r="B58" s="677"/>
      <c r="C58" s="677"/>
      <c r="D58" s="678"/>
      <c r="E58" s="677"/>
      <c r="F58" s="674"/>
    </row>
    <row r="59" spans="1:6" ht="24" customHeight="1" x14ac:dyDescent="0.25">
      <c r="A59" s="1237" t="s">
        <v>423</v>
      </c>
      <c r="B59" s="1216"/>
      <c r="C59" s="1216"/>
      <c r="D59" s="1216"/>
      <c r="E59" s="1216"/>
      <c r="F59" s="674"/>
    </row>
    <row r="60" spans="1:6" x14ac:dyDescent="0.25">
      <c r="A60" s="676"/>
      <c r="B60" s="677"/>
      <c r="C60" s="677"/>
      <c r="D60" s="678"/>
      <c r="E60" s="677"/>
      <c r="F60" s="674"/>
    </row>
    <row r="61" spans="1:6" ht="96.75" customHeight="1" x14ac:dyDescent="0.25">
      <c r="A61" s="1237" t="s">
        <v>424</v>
      </c>
      <c r="B61" s="1256"/>
      <c r="C61" s="1256"/>
      <c r="D61" s="1256"/>
      <c r="E61" s="1256"/>
      <c r="F61" s="674"/>
    </row>
    <row r="62" spans="1:6" x14ac:dyDescent="0.25">
      <c r="A62" s="676"/>
      <c r="B62" s="761"/>
      <c r="C62" s="761"/>
      <c r="D62" s="761"/>
      <c r="E62" s="761"/>
      <c r="F62" s="674"/>
    </row>
    <row r="63" spans="1:6" ht="77.25" customHeight="1" x14ac:dyDescent="0.25">
      <c r="A63" s="1237" t="s">
        <v>740</v>
      </c>
      <c r="B63" s="1244"/>
      <c r="C63" s="1244"/>
      <c r="D63" s="1244"/>
      <c r="E63" s="1244"/>
      <c r="F63" s="674"/>
    </row>
    <row r="64" spans="1:6" x14ac:dyDescent="0.25">
      <c r="A64" s="676"/>
      <c r="B64" s="807"/>
      <c r="C64" s="807"/>
      <c r="D64" s="807"/>
      <c r="E64" s="807"/>
      <c r="F64" s="674"/>
    </row>
    <row r="65" spans="1:9" ht="129.75" customHeight="1" x14ac:dyDescent="0.25">
      <c r="A65" s="1237" t="s">
        <v>741</v>
      </c>
      <c r="B65" s="1238"/>
      <c r="C65" s="1238"/>
      <c r="D65" s="1238"/>
      <c r="E65" s="1238"/>
      <c r="F65" s="674"/>
    </row>
    <row r="66" spans="1:9" ht="15" customHeight="1" x14ac:dyDescent="0.25">
      <c r="A66" s="792"/>
      <c r="B66" s="485"/>
      <c r="C66" s="485"/>
      <c r="D66" s="485"/>
      <c r="E66" s="485"/>
      <c r="F66" s="674"/>
    </row>
    <row r="67" spans="1:9" ht="108" x14ac:dyDescent="0.25">
      <c r="A67" s="688" t="s">
        <v>7</v>
      </c>
      <c r="B67" s="761" t="s">
        <v>263</v>
      </c>
      <c r="C67" s="761"/>
      <c r="D67" s="693"/>
      <c r="E67" s="690"/>
      <c r="F67" s="691"/>
    </row>
    <row r="68" spans="1:9" ht="190.5" customHeight="1" x14ac:dyDescent="0.25">
      <c r="A68" s="635"/>
      <c r="B68" s="689" t="s">
        <v>742</v>
      </c>
      <c r="C68" s="684"/>
      <c r="D68" s="665"/>
      <c r="E68" s="690"/>
      <c r="F68" s="691"/>
      <c r="H68" s="727" t="s">
        <v>9</v>
      </c>
    </row>
    <row r="69" spans="1:9" ht="180" x14ac:dyDescent="0.25">
      <c r="A69" s="635"/>
      <c r="B69" s="689" t="s">
        <v>743</v>
      </c>
      <c r="C69" s="684"/>
      <c r="D69" s="665"/>
      <c r="E69" s="690"/>
      <c r="F69" s="691"/>
      <c r="H69" s="727" t="s">
        <v>9</v>
      </c>
    </row>
    <row r="70" spans="1:9" ht="72" x14ac:dyDescent="0.25">
      <c r="A70" s="635"/>
      <c r="B70" s="689" t="s">
        <v>744</v>
      </c>
      <c r="C70" s="684"/>
      <c r="D70" s="665"/>
      <c r="E70" s="690"/>
      <c r="F70" s="691"/>
    </row>
    <row r="71" spans="1:9" ht="84" x14ac:dyDescent="0.25">
      <c r="A71" s="688"/>
      <c r="B71" s="689" t="s">
        <v>745</v>
      </c>
      <c r="C71" s="684"/>
      <c r="D71" s="665"/>
      <c r="E71" s="690"/>
      <c r="F71" s="691"/>
    </row>
    <row r="72" spans="1:9" s="610" customFormat="1" ht="156" x14ac:dyDescent="0.25">
      <c r="A72" s="960"/>
      <c r="B72" s="961" t="s">
        <v>746</v>
      </c>
      <c r="C72" s="684"/>
      <c r="D72" s="665"/>
      <c r="E72" s="690"/>
      <c r="F72" s="691"/>
      <c r="G72" s="604"/>
      <c r="H72" s="604"/>
      <c r="I72" s="604"/>
    </row>
    <row r="73" spans="1:9" x14ac:dyDescent="0.25">
      <c r="A73" s="688"/>
      <c r="B73" s="761"/>
      <c r="C73" s="657"/>
      <c r="D73" s="665"/>
      <c r="E73" s="690"/>
      <c r="F73" s="696"/>
      <c r="G73" s="950"/>
      <c r="H73" s="962"/>
    </row>
    <row r="74" spans="1:9" x14ac:dyDescent="0.25">
      <c r="A74" s="688" t="s">
        <v>567</v>
      </c>
      <c r="B74" s="599" t="s">
        <v>747</v>
      </c>
      <c r="C74" s="657"/>
      <c r="D74" s="665"/>
      <c r="E74" s="690"/>
      <c r="F74" s="696"/>
      <c r="G74" s="706"/>
      <c r="H74" s="707"/>
      <c r="I74" s="705"/>
    </row>
    <row r="75" spans="1:9" x14ac:dyDescent="0.25">
      <c r="A75" s="823"/>
      <c r="B75" s="963" t="s">
        <v>748</v>
      </c>
      <c r="C75" s="657"/>
      <c r="D75" s="665"/>
      <c r="E75" s="690"/>
      <c r="F75" s="696"/>
      <c r="G75" s="706"/>
      <c r="H75" s="707"/>
      <c r="I75" s="705"/>
    </row>
    <row r="76" spans="1:9" s="494" customFormat="1" ht="60" x14ac:dyDescent="0.2">
      <c r="A76" s="688"/>
      <c r="B76" s="709" t="s">
        <v>749</v>
      </c>
      <c r="C76" s="684" t="s">
        <v>288</v>
      </c>
      <c r="D76" s="708">
        <f>361*1.1</f>
        <v>397.1</v>
      </c>
      <c r="E76" s="690"/>
      <c r="F76" s="696"/>
      <c r="G76" s="687"/>
      <c r="H76" s="648"/>
    </row>
    <row r="77" spans="1:9" x14ac:dyDescent="0.25">
      <c r="A77" s="688"/>
      <c r="B77" s="676"/>
      <c r="C77" s="657"/>
      <c r="D77" s="665"/>
      <c r="E77" s="690"/>
      <c r="F77" s="696"/>
      <c r="G77" s="950"/>
      <c r="H77" s="962"/>
    </row>
    <row r="78" spans="1:9" ht="24" x14ac:dyDescent="0.25">
      <c r="A78" s="688" t="s">
        <v>531</v>
      </c>
      <c r="B78" s="599" t="s">
        <v>750</v>
      </c>
      <c r="C78" s="657"/>
      <c r="D78" s="665"/>
      <c r="E78" s="690"/>
      <c r="F78" s="696"/>
      <c r="G78" s="706"/>
      <c r="H78" s="707"/>
      <c r="I78" s="705"/>
    </row>
    <row r="79" spans="1:9" x14ac:dyDescent="0.25">
      <c r="A79" s="823"/>
      <c r="B79" s="963" t="s">
        <v>751</v>
      </c>
      <c r="C79" s="657"/>
      <c r="D79" s="665"/>
      <c r="E79" s="690"/>
      <c r="F79" s="696"/>
      <c r="G79" s="706"/>
      <c r="H79" s="707"/>
      <c r="I79" s="705"/>
    </row>
    <row r="80" spans="1:9" s="494" customFormat="1" ht="36" x14ac:dyDescent="0.2">
      <c r="A80" s="688"/>
      <c r="B80" s="709" t="s">
        <v>752</v>
      </c>
      <c r="C80" s="684" t="s">
        <v>288</v>
      </c>
      <c r="D80" s="708">
        <f>243*1.1</f>
        <v>267.3</v>
      </c>
      <c r="E80" s="690"/>
      <c r="F80" s="696"/>
      <c r="G80" s="687"/>
      <c r="H80" s="648"/>
    </row>
    <row r="81" spans="1:15" x14ac:dyDescent="0.25">
      <c r="A81" s="688"/>
      <c r="B81" s="964" t="s">
        <v>753</v>
      </c>
      <c r="C81" s="723" t="s">
        <v>288</v>
      </c>
      <c r="D81" s="708">
        <f>243*1.1</f>
        <v>267.3</v>
      </c>
      <c r="E81" s="725"/>
      <c r="F81" s="708"/>
      <c r="H81" s="825"/>
      <c r="I81" s="965"/>
      <c r="J81" s="966"/>
      <c r="K81" s="967"/>
      <c r="L81" s="967"/>
      <c r="M81" s="967"/>
      <c r="N81" s="967"/>
      <c r="O81" s="967"/>
    </row>
    <row r="82" spans="1:15" x14ac:dyDescent="0.25">
      <c r="A82" s="688"/>
      <c r="B82" s="964"/>
      <c r="C82" s="684"/>
      <c r="D82" s="708"/>
      <c r="E82" s="725"/>
      <c r="F82" s="726"/>
      <c r="H82" s="825"/>
      <c r="I82" s="965"/>
      <c r="J82" s="966"/>
      <c r="K82" s="967"/>
      <c r="L82" s="967"/>
      <c r="M82" s="967"/>
      <c r="N82" s="967"/>
      <c r="O82" s="967"/>
    </row>
    <row r="83" spans="1:15" ht="24" x14ac:dyDescent="0.25">
      <c r="A83" s="688" t="s">
        <v>533</v>
      </c>
      <c r="B83" s="599" t="s">
        <v>754</v>
      </c>
      <c r="C83" s="657"/>
      <c r="D83" s="665"/>
      <c r="E83" s="690"/>
      <c r="F83" s="696"/>
      <c r="G83" s="706"/>
      <c r="H83" s="707"/>
      <c r="I83" s="705"/>
    </row>
    <row r="84" spans="1:15" x14ac:dyDescent="0.25">
      <c r="A84" s="823"/>
      <c r="B84" s="963" t="s">
        <v>755</v>
      </c>
      <c r="C84" s="657"/>
      <c r="D84" s="665"/>
      <c r="E84" s="690"/>
      <c r="F84" s="696"/>
      <c r="G84" s="706"/>
      <c r="H84" s="707"/>
      <c r="I84" s="705"/>
    </row>
    <row r="85" spans="1:15" s="494" customFormat="1" ht="24" x14ac:dyDescent="0.2">
      <c r="A85" s="688"/>
      <c r="B85" s="709" t="s">
        <v>756</v>
      </c>
      <c r="C85" s="684" t="s">
        <v>288</v>
      </c>
      <c r="D85" s="708">
        <f>170*1.1</f>
        <v>187.00000000000003</v>
      </c>
      <c r="E85" s="690"/>
      <c r="F85" s="696"/>
      <c r="G85" s="687"/>
      <c r="H85" s="648"/>
    </row>
    <row r="86" spans="1:15" s="494" customFormat="1" ht="36" x14ac:dyDescent="0.2">
      <c r="A86" s="688"/>
      <c r="B86" s="709" t="s">
        <v>757</v>
      </c>
      <c r="C86" s="684" t="s">
        <v>288</v>
      </c>
      <c r="D86" s="708">
        <f>47*1.1</f>
        <v>51.7</v>
      </c>
      <c r="E86" s="690"/>
      <c r="F86" s="696"/>
      <c r="G86" s="687"/>
      <c r="H86" s="648"/>
    </row>
    <row r="87" spans="1:15" s="494" customFormat="1" ht="52.5" customHeight="1" x14ac:dyDescent="0.2">
      <c r="A87" s="688"/>
      <c r="B87" s="709" t="s">
        <v>758</v>
      </c>
      <c r="C87" s="684" t="s">
        <v>288</v>
      </c>
      <c r="D87" s="708">
        <f>672*1.1</f>
        <v>739.2</v>
      </c>
      <c r="E87" s="690"/>
      <c r="F87" s="696"/>
      <c r="G87" s="687"/>
      <c r="H87" s="648"/>
    </row>
    <row r="88" spans="1:15" s="494" customFormat="1" ht="14.25" x14ac:dyDescent="0.2">
      <c r="A88" s="688"/>
      <c r="B88" s="692" t="s">
        <v>303</v>
      </c>
      <c r="C88" s="684" t="s">
        <v>288</v>
      </c>
      <c r="D88" s="708">
        <f>935*1.1</f>
        <v>1028.5</v>
      </c>
      <c r="E88" s="690"/>
      <c r="F88" s="696"/>
      <c r="G88" s="687"/>
      <c r="H88" s="648"/>
    </row>
    <row r="89" spans="1:15" s="494" customFormat="1" ht="24" x14ac:dyDescent="0.2">
      <c r="A89" s="688"/>
      <c r="B89" s="709" t="s">
        <v>759</v>
      </c>
      <c r="C89" s="684" t="s">
        <v>288</v>
      </c>
      <c r="D89" s="708">
        <f>246*1.1</f>
        <v>270.60000000000002</v>
      </c>
      <c r="E89" s="690"/>
      <c r="F89" s="696"/>
      <c r="G89" s="687"/>
      <c r="H89" s="648"/>
    </row>
    <row r="90" spans="1:15" ht="24.75" x14ac:dyDescent="0.25">
      <c r="A90" s="688"/>
      <c r="B90" s="827" t="s">
        <v>760</v>
      </c>
      <c r="C90" s="684" t="s">
        <v>288</v>
      </c>
      <c r="D90" s="691">
        <f>186*1.1</f>
        <v>204.60000000000002</v>
      </c>
      <c r="E90" s="690"/>
      <c r="F90" s="691"/>
      <c r="H90" s="968"/>
      <c r="I90" s="969"/>
      <c r="J90" s="966"/>
      <c r="K90" s="967"/>
      <c r="L90" s="967"/>
      <c r="M90" s="967"/>
      <c r="N90" s="967"/>
      <c r="O90" s="967"/>
    </row>
    <row r="91" spans="1:15" ht="24.75" x14ac:dyDescent="0.25">
      <c r="A91" s="688"/>
      <c r="B91" s="827" t="s">
        <v>761</v>
      </c>
      <c r="C91" s="684" t="s">
        <v>288</v>
      </c>
      <c r="D91" s="691">
        <f>5.5*1.1</f>
        <v>6.0500000000000007</v>
      </c>
      <c r="E91" s="690"/>
      <c r="F91" s="691"/>
      <c r="H91" s="968"/>
      <c r="I91" s="969"/>
      <c r="J91" s="966"/>
      <c r="K91" s="967"/>
      <c r="L91" s="967"/>
      <c r="M91" s="967"/>
      <c r="N91" s="967"/>
      <c r="O91" s="967"/>
    </row>
    <row r="92" spans="1:15" ht="36.75" x14ac:dyDescent="0.25">
      <c r="A92" s="688"/>
      <c r="B92" s="827" t="s">
        <v>762</v>
      </c>
      <c r="C92" s="684" t="s">
        <v>288</v>
      </c>
      <c r="D92" s="691">
        <f>5*1.1</f>
        <v>5.5</v>
      </c>
      <c r="E92" s="690"/>
      <c r="F92" s="691"/>
      <c r="H92" s="968"/>
      <c r="I92" s="969"/>
      <c r="J92" s="966"/>
      <c r="K92" s="967"/>
      <c r="L92" s="967"/>
      <c r="M92" s="967"/>
      <c r="N92" s="967"/>
      <c r="O92" s="967"/>
    </row>
    <row r="93" spans="1:15" ht="25.9" customHeight="1" x14ac:dyDescent="0.25">
      <c r="A93" s="688"/>
      <c r="B93" s="964" t="s">
        <v>763</v>
      </c>
      <c r="C93" s="684" t="s">
        <v>288</v>
      </c>
      <c r="D93" s="708">
        <f>D76+D80+D81+D85+D86+D87+D88+D89</f>
        <v>3208.7000000000003</v>
      </c>
      <c r="E93" s="725"/>
      <c r="F93" s="708"/>
      <c r="H93" s="825"/>
      <c r="I93" s="965"/>
      <c r="J93" s="966"/>
      <c r="K93" s="967"/>
      <c r="L93" s="967"/>
      <c r="M93" s="967"/>
      <c r="N93" s="967"/>
      <c r="O93" s="967"/>
    </row>
    <row r="94" spans="1:15" ht="25.9" customHeight="1" x14ac:dyDescent="0.25">
      <c r="A94" s="688"/>
      <c r="B94" s="964" t="s">
        <v>764</v>
      </c>
      <c r="C94" s="684" t="s">
        <v>288</v>
      </c>
      <c r="D94" s="708">
        <f>342.13*1.1</f>
        <v>376.34300000000002</v>
      </c>
      <c r="E94" s="725"/>
      <c r="F94" s="708"/>
      <c r="H94" s="825"/>
      <c r="I94" s="965"/>
      <c r="J94" s="966"/>
      <c r="K94" s="967"/>
      <c r="L94" s="967"/>
      <c r="M94" s="967"/>
      <c r="N94" s="967"/>
      <c r="O94" s="967"/>
    </row>
    <row r="95" spans="1:15" s="973" customFormat="1" x14ac:dyDescent="0.25">
      <c r="A95" s="970"/>
      <c r="B95" s="964" t="s">
        <v>765</v>
      </c>
      <c r="C95" s="684" t="s">
        <v>342</v>
      </c>
      <c r="D95" s="691">
        <f>73*1.1</f>
        <v>80.300000000000011</v>
      </c>
      <c r="E95" s="690"/>
      <c r="F95" s="691"/>
      <c r="G95" s="727"/>
      <c r="H95" s="825"/>
      <c r="I95" s="969"/>
      <c r="J95" s="971"/>
      <c r="K95" s="972"/>
      <c r="L95" s="972"/>
      <c r="M95" s="972"/>
      <c r="N95" s="972"/>
      <c r="O95" s="972"/>
    </row>
    <row r="96" spans="1:15" s="973" customFormat="1" ht="15.75" customHeight="1" x14ac:dyDescent="0.25">
      <c r="A96" s="974"/>
      <c r="B96" s="964" t="s">
        <v>766</v>
      </c>
      <c r="C96" s="723" t="s">
        <v>288</v>
      </c>
      <c r="D96" s="708">
        <f>4.4*1.1</f>
        <v>4.8400000000000007</v>
      </c>
      <c r="E96" s="725"/>
      <c r="F96" s="708"/>
      <c r="G96" s="727"/>
      <c r="H96" s="825"/>
      <c r="I96" s="969"/>
      <c r="J96" s="971"/>
      <c r="K96" s="972"/>
      <c r="L96" s="972"/>
      <c r="M96" s="972"/>
      <c r="N96" s="972"/>
      <c r="O96" s="972"/>
    </row>
    <row r="97" spans="1:15" s="494" customFormat="1" ht="14.25" x14ac:dyDescent="0.2">
      <c r="A97" s="688"/>
      <c r="B97" s="692"/>
      <c r="C97" s="684"/>
      <c r="D97" s="708"/>
      <c r="E97" s="690"/>
      <c r="F97" s="696"/>
      <c r="G97" s="687"/>
      <c r="H97" s="648"/>
    </row>
    <row r="98" spans="1:15" ht="14.25" customHeight="1" x14ac:dyDescent="0.25">
      <c r="A98" s="688" t="s">
        <v>537</v>
      </c>
      <c r="B98" s="599" t="s">
        <v>767</v>
      </c>
      <c r="C98" s="657"/>
      <c r="D98" s="665"/>
      <c r="E98" s="690"/>
      <c r="F98" s="696"/>
      <c r="G98" s="706"/>
      <c r="H98" s="707"/>
      <c r="I98" s="705"/>
    </row>
    <row r="99" spans="1:15" x14ac:dyDescent="0.25">
      <c r="A99" s="823"/>
      <c r="B99" s="963" t="s">
        <v>768</v>
      </c>
      <c r="C99" s="657"/>
      <c r="D99" s="665"/>
      <c r="E99" s="690"/>
      <c r="F99" s="696"/>
      <c r="G99" s="706"/>
      <c r="H99" s="707"/>
      <c r="I99" s="705"/>
    </row>
    <row r="100" spans="1:15" s="494" customFormat="1" ht="24" x14ac:dyDescent="0.2">
      <c r="A100" s="688"/>
      <c r="B100" s="823" t="s">
        <v>769</v>
      </c>
      <c r="C100" s="693"/>
      <c r="D100" s="691"/>
      <c r="E100" s="690"/>
      <c r="F100" s="691"/>
      <c r="G100" s="691"/>
      <c r="H100" s="825"/>
    </row>
    <row r="101" spans="1:15" s="494" customFormat="1" ht="14.25" x14ac:dyDescent="0.2">
      <c r="A101" s="688"/>
      <c r="B101" s="692"/>
      <c r="C101" s="684" t="s">
        <v>288</v>
      </c>
      <c r="D101" s="708">
        <f>118*1.1</f>
        <v>129.80000000000001</v>
      </c>
      <c r="E101" s="690"/>
      <c r="F101" s="696"/>
      <c r="G101" s="687"/>
      <c r="H101" s="648"/>
    </row>
    <row r="102" spans="1:15" x14ac:dyDescent="0.25">
      <c r="A102" s="688"/>
      <c r="B102" s="964" t="s">
        <v>753</v>
      </c>
      <c r="C102" s="790" t="s">
        <v>288</v>
      </c>
      <c r="D102" s="710">
        <f>D101</f>
        <v>129.80000000000001</v>
      </c>
      <c r="E102" s="699"/>
      <c r="F102" s="710"/>
      <c r="H102" s="825"/>
      <c r="I102" s="965"/>
      <c r="J102" s="966"/>
      <c r="K102" s="967"/>
      <c r="L102" s="967"/>
      <c r="M102" s="967"/>
      <c r="N102" s="967"/>
      <c r="O102" s="967"/>
    </row>
    <row r="103" spans="1:15" x14ac:dyDescent="0.25">
      <c r="A103" s="688"/>
      <c r="B103" s="964"/>
      <c r="C103" s="723"/>
      <c r="D103" s="708"/>
      <c r="E103" s="725"/>
      <c r="F103" s="726"/>
      <c r="G103" s="969"/>
      <c r="H103" s="825"/>
      <c r="I103" s="965"/>
      <c r="J103" s="966"/>
      <c r="K103" s="967"/>
      <c r="L103" s="967"/>
      <c r="M103" s="967"/>
      <c r="N103" s="967"/>
      <c r="O103" s="967"/>
    </row>
    <row r="104" spans="1:15" x14ac:dyDescent="0.25">
      <c r="A104" s="823"/>
      <c r="B104" s="824"/>
      <c r="C104" s="657"/>
      <c r="D104" s="665"/>
      <c r="E104" s="690"/>
      <c r="F104" s="696"/>
      <c r="G104" s="706"/>
      <c r="H104" s="825"/>
      <c r="I104" s="705"/>
    </row>
    <row r="105" spans="1:15" x14ac:dyDescent="0.25">
      <c r="A105" s="711" t="s">
        <v>17</v>
      </c>
      <c r="B105" s="599" t="s">
        <v>770</v>
      </c>
      <c r="C105" s="657"/>
      <c r="D105" s="665"/>
      <c r="E105" s="690"/>
      <c r="F105" s="696"/>
      <c r="G105" s="706"/>
      <c r="H105" s="707"/>
      <c r="I105" s="705"/>
    </row>
    <row r="106" spans="1:15" ht="99" customHeight="1" x14ac:dyDescent="0.25">
      <c r="A106" s="688"/>
      <c r="B106" s="975" t="s">
        <v>771</v>
      </c>
      <c r="C106" s="723"/>
      <c r="D106" s="708"/>
      <c r="E106" s="725"/>
      <c r="F106" s="726"/>
      <c r="H106" s="968"/>
      <c r="I106" s="965"/>
      <c r="J106" s="966"/>
      <c r="K106" s="967"/>
      <c r="L106" s="967"/>
      <c r="M106" s="967"/>
      <c r="N106" s="967"/>
      <c r="O106" s="967"/>
    </row>
    <row r="107" spans="1:15" ht="72" x14ac:dyDescent="0.25">
      <c r="A107" s="635"/>
      <c r="B107" s="689" t="s">
        <v>744</v>
      </c>
      <c r="C107" s="684"/>
      <c r="D107" s="665"/>
      <c r="E107" s="690"/>
      <c r="F107" s="691"/>
    </row>
    <row r="108" spans="1:15" x14ac:dyDescent="0.25">
      <c r="A108" s="688"/>
      <c r="B108" s="824" t="s">
        <v>772</v>
      </c>
      <c r="C108" s="684"/>
      <c r="D108" s="767"/>
      <c r="E108" s="725"/>
      <c r="F108" s="895"/>
      <c r="H108" s="857"/>
      <c r="I108" s="965"/>
      <c r="J108" s="966"/>
      <c r="K108" s="967"/>
      <c r="L108" s="967"/>
      <c r="M108" s="967"/>
      <c r="N108" s="967"/>
      <c r="O108" s="967"/>
    </row>
    <row r="109" spans="1:15" s="392" customFormat="1" ht="24" x14ac:dyDescent="0.2">
      <c r="A109" s="851"/>
      <c r="B109" s="856" t="s">
        <v>269</v>
      </c>
      <c r="C109" s="723" t="s">
        <v>288</v>
      </c>
      <c r="D109" s="767">
        <f>92*1.1</f>
        <v>101.2</v>
      </c>
      <c r="E109" s="725"/>
      <c r="F109" s="708"/>
      <c r="G109" s="853"/>
      <c r="H109" s="857"/>
    </row>
    <row r="110" spans="1:15" s="392" customFormat="1" ht="14.25" x14ac:dyDescent="0.2">
      <c r="A110" s="851"/>
      <c r="B110" s="755" t="s">
        <v>551</v>
      </c>
      <c r="C110" s="790" t="s">
        <v>288</v>
      </c>
      <c r="D110" s="697">
        <f>10.2*1.1</f>
        <v>11.22</v>
      </c>
      <c r="E110" s="699"/>
      <c r="F110" s="710"/>
      <c r="G110" s="853"/>
      <c r="H110" s="756"/>
    </row>
    <row r="111" spans="1:15" s="392" customFormat="1" ht="14.25" x14ac:dyDescent="0.2">
      <c r="A111" s="851"/>
      <c r="B111" s="755"/>
      <c r="C111" s="723"/>
      <c r="D111" s="767"/>
      <c r="E111" s="725"/>
      <c r="F111" s="726"/>
      <c r="G111" s="853"/>
      <c r="H111" s="756"/>
    </row>
    <row r="112" spans="1:15" x14ac:dyDescent="0.25">
      <c r="A112" s="823"/>
      <c r="B112" s="824"/>
      <c r="C112" s="657"/>
      <c r="D112" s="665"/>
      <c r="E112" s="690"/>
      <c r="F112" s="696"/>
      <c r="G112" s="706"/>
      <c r="H112" s="825"/>
      <c r="I112" s="705"/>
    </row>
    <row r="113" spans="1:9" x14ac:dyDescent="0.25">
      <c r="A113" s="711" t="s">
        <v>18</v>
      </c>
      <c r="B113" s="702" t="s">
        <v>773</v>
      </c>
      <c r="C113" s="657"/>
      <c r="D113" s="665"/>
      <c r="E113" s="690"/>
      <c r="F113" s="696"/>
      <c r="G113" s="706"/>
      <c r="H113" s="707"/>
      <c r="I113" s="705"/>
    </row>
    <row r="114" spans="1:9" s="392" customFormat="1" ht="14.25" x14ac:dyDescent="0.2">
      <c r="A114" s="851"/>
      <c r="B114" s="823" t="s">
        <v>774</v>
      </c>
      <c r="C114" s="723" t="s">
        <v>288</v>
      </c>
      <c r="D114" s="767">
        <f>14.65*1.1</f>
        <v>16.115000000000002</v>
      </c>
      <c r="E114" s="725"/>
      <c r="F114" s="708"/>
      <c r="G114" s="853"/>
      <c r="H114" s="857"/>
    </row>
    <row r="115" spans="1:9" s="392" customFormat="1" ht="14.25" x14ac:dyDescent="0.2">
      <c r="A115" s="851"/>
      <c r="B115" s="823" t="s">
        <v>775</v>
      </c>
      <c r="C115" s="790" t="s">
        <v>288</v>
      </c>
      <c r="D115" s="697">
        <f>40*1.1</f>
        <v>44</v>
      </c>
      <c r="E115" s="699"/>
      <c r="F115" s="710"/>
      <c r="G115" s="853"/>
      <c r="H115" s="857"/>
    </row>
    <row r="116" spans="1:9" s="392" customFormat="1" ht="14.25" x14ac:dyDescent="0.2">
      <c r="A116" s="851"/>
      <c r="B116" s="823"/>
      <c r="C116" s="723"/>
      <c r="D116" s="767"/>
      <c r="E116" s="725"/>
      <c r="F116" s="895"/>
      <c r="G116" s="853"/>
      <c r="H116" s="857"/>
    </row>
    <row r="117" spans="1:9" x14ac:dyDescent="0.25">
      <c r="A117" s="688"/>
      <c r="B117" s="692"/>
      <c r="C117" s="684"/>
      <c r="D117" s="691"/>
      <c r="E117" s="690"/>
      <c r="F117" s="729"/>
      <c r="H117" s="976"/>
    </row>
    <row r="118" spans="1:9" ht="16.5" customHeight="1" x14ac:dyDescent="0.25">
      <c r="A118" s="711" t="s">
        <v>19</v>
      </c>
      <c r="B118" s="702" t="s">
        <v>776</v>
      </c>
      <c r="C118" s="684"/>
      <c r="D118" s="665"/>
      <c r="E118" s="690"/>
      <c r="F118" s="691"/>
      <c r="H118" s="976"/>
    </row>
    <row r="119" spans="1:9" ht="26.25" customHeight="1" x14ac:dyDescent="0.25">
      <c r="A119" s="688"/>
      <c r="B119" s="977" t="s">
        <v>777</v>
      </c>
      <c r="C119" s="684"/>
      <c r="D119" s="665"/>
      <c r="E119" s="690"/>
      <c r="F119" s="691"/>
    </row>
    <row r="120" spans="1:9" ht="24" x14ac:dyDescent="0.25">
      <c r="A120" s="688"/>
      <c r="B120" s="977" t="s">
        <v>778</v>
      </c>
      <c r="C120" s="684"/>
      <c r="D120" s="665"/>
      <c r="E120" s="690"/>
      <c r="F120" s="691"/>
    </row>
    <row r="121" spans="1:9" ht="48" x14ac:dyDescent="0.25">
      <c r="A121" s="688"/>
      <c r="B121" s="977" t="s">
        <v>779</v>
      </c>
      <c r="C121" s="684"/>
      <c r="D121" s="665"/>
      <c r="E121" s="690"/>
      <c r="F121" s="691"/>
    </row>
    <row r="122" spans="1:9" x14ac:dyDescent="0.25">
      <c r="A122" s="688"/>
      <c r="B122" s="978"/>
      <c r="C122" s="684" t="s">
        <v>11</v>
      </c>
      <c r="D122" s="665">
        <v>1</v>
      </c>
      <c r="E122" s="690"/>
      <c r="F122" s="729"/>
    </row>
    <row r="123" spans="1:9" x14ac:dyDescent="0.25">
      <c r="A123" s="688"/>
      <c r="B123" s="692"/>
      <c r="C123" s="684"/>
      <c r="D123" s="691"/>
      <c r="E123" s="690"/>
      <c r="F123" s="729"/>
      <c r="H123" s="976"/>
    </row>
    <row r="124" spans="1:9" x14ac:dyDescent="0.25">
      <c r="A124" s="711" t="s">
        <v>20</v>
      </c>
      <c r="B124" s="979" t="s">
        <v>780</v>
      </c>
      <c r="C124" s="684"/>
      <c r="D124" s="665"/>
      <c r="E124" s="690"/>
      <c r="F124" s="691"/>
    </row>
    <row r="125" spans="1:9" ht="24" x14ac:dyDescent="0.25">
      <c r="A125" s="688"/>
      <c r="B125" s="977" t="s">
        <v>781</v>
      </c>
      <c r="C125" s="684"/>
      <c r="D125" s="665"/>
      <c r="E125" s="690"/>
      <c r="F125" s="691"/>
    </row>
    <row r="126" spans="1:9" ht="36" x14ac:dyDescent="0.25">
      <c r="A126" s="688"/>
      <c r="B126" s="977" t="s">
        <v>782</v>
      </c>
      <c r="C126" s="684"/>
      <c r="D126" s="665"/>
      <c r="E126" s="690"/>
      <c r="F126" s="691"/>
    </row>
    <row r="127" spans="1:9" x14ac:dyDescent="0.25">
      <c r="A127" s="688"/>
      <c r="B127" s="978"/>
      <c r="C127" s="684" t="s">
        <v>11</v>
      </c>
      <c r="D127" s="665">
        <v>1</v>
      </c>
      <c r="E127" s="690"/>
      <c r="F127" s="729"/>
    </row>
    <row r="128" spans="1:9" ht="14.25" customHeight="1" thickBot="1" x14ac:dyDescent="0.3">
      <c r="A128" s="688"/>
      <c r="B128" s="920"/>
      <c r="C128" s="873"/>
      <c r="D128" s="665"/>
      <c r="E128" s="690"/>
      <c r="F128" s="691"/>
    </row>
    <row r="129" spans="1:6" ht="14.25" customHeight="1" thickTop="1" thickBot="1" x14ac:dyDescent="0.3">
      <c r="A129" s="921"/>
      <c r="B129" s="884"/>
      <c r="C129" s="922"/>
      <c r="D129" s="923"/>
      <c r="E129" s="924"/>
      <c r="F129" s="925"/>
    </row>
    <row r="130" spans="1:6" ht="14.25" customHeight="1" thickBot="1" x14ac:dyDescent="0.3">
      <c r="A130" s="738" t="s">
        <v>220</v>
      </c>
      <c r="B130" s="739" t="s">
        <v>783</v>
      </c>
      <c r="C130" s="740"/>
      <c r="D130" s="741"/>
      <c r="E130" s="742" t="s">
        <v>55</v>
      </c>
      <c r="F130" s="831"/>
    </row>
  </sheetData>
  <mergeCells count="21">
    <mergeCell ref="A61:E61"/>
    <mergeCell ref="A63:E63"/>
    <mergeCell ref="A65:E65"/>
    <mergeCell ref="A29:E29"/>
    <mergeCell ref="A31:E51"/>
    <mergeCell ref="A53:E53"/>
    <mergeCell ref="A55:E55"/>
    <mergeCell ref="A57:E57"/>
    <mergeCell ref="A59:E59"/>
    <mergeCell ref="A27:E27"/>
    <mergeCell ref="A2:F2"/>
    <mergeCell ref="A3:F3"/>
    <mergeCell ref="A9:B9"/>
    <mergeCell ref="A11:E11"/>
    <mergeCell ref="A13:E13"/>
    <mergeCell ref="A15:E15"/>
    <mergeCell ref="A17:E17"/>
    <mergeCell ref="A19:E19"/>
    <mergeCell ref="A21:E21"/>
    <mergeCell ref="A23:E23"/>
    <mergeCell ref="A25:E25"/>
  </mergeCells>
  <dataValidations count="1">
    <dataValidation type="list" allowBlank="1" showInputMessage="1" showErrorMessage="1" sqref="C114:C116">
      <formula1>"paušal,m²"</formula1>
    </dataValidation>
  </dataValidation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4" manualBreakCount="4">
    <brk id="66" max="16383" man="1"/>
    <brk id="71" max="16383" man="1"/>
    <brk id="92" max="5" man="1"/>
    <brk id="117" max="5"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347"/>
  <sheetViews>
    <sheetView view="pageBreakPreview" topLeftCell="A94" zoomScaleNormal="100" zoomScaleSheetLayoutView="100" zoomScalePageLayoutView="130" workbookViewId="0">
      <selection activeCell="B75" sqref="B75"/>
    </sheetView>
  </sheetViews>
  <sheetFormatPr defaultRowHeight="14.25" x14ac:dyDescent="0.2"/>
  <cols>
    <col min="1" max="1" width="5.7109375" style="494" customWidth="1"/>
    <col min="2" max="2" width="40.7109375" style="494" customWidth="1"/>
    <col min="3" max="3" width="7.7109375" style="780" customWidth="1"/>
    <col min="4" max="4" width="10.7109375" style="781" customWidth="1"/>
    <col min="5" max="5" width="10.7109375" style="494" customWidth="1"/>
    <col min="6" max="6" width="10.7109375" style="649" customWidth="1"/>
    <col min="7" max="8" width="9.140625" style="494"/>
    <col min="9" max="9" width="56.42578125" style="494" customWidth="1"/>
    <col min="10" max="16384" width="9.140625" style="494"/>
  </cols>
  <sheetData>
    <row r="1" spans="1:7" x14ac:dyDescent="0.2">
      <c r="A1" s="1242"/>
      <c r="B1" s="1242"/>
      <c r="C1" s="1242"/>
      <c r="D1" s="1242"/>
      <c r="E1" s="1242"/>
      <c r="F1" s="1242"/>
      <c r="G1" s="649"/>
    </row>
    <row r="2" spans="1:7" x14ac:dyDescent="0.2">
      <c r="A2" s="1250" t="s">
        <v>270</v>
      </c>
      <c r="B2" s="1251"/>
      <c r="C2" s="1251"/>
      <c r="D2" s="1251"/>
      <c r="E2" s="1251"/>
      <c r="F2" s="1252"/>
    </row>
    <row r="3" spans="1:7" s="756" customFormat="1" ht="12" x14ac:dyDescent="0.2">
      <c r="A3" s="662" t="s">
        <v>784</v>
      </c>
      <c r="B3" s="662"/>
      <c r="C3" s="664"/>
      <c r="D3" s="658"/>
      <c r="E3" s="662"/>
      <c r="F3" s="686"/>
    </row>
    <row r="4" spans="1:7" x14ac:dyDescent="0.2">
      <c r="A4" s="650" t="s">
        <v>272</v>
      </c>
      <c r="B4" s="650" t="s">
        <v>273</v>
      </c>
      <c r="C4" s="650" t="s">
        <v>274</v>
      </c>
      <c r="D4" s="651" t="s">
        <v>275</v>
      </c>
      <c r="E4" s="650" t="s">
        <v>276</v>
      </c>
      <c r="F4" s="650" t="s">
        <v>277</v>
      </c>
    </row>
    <row r="5" spans="1:7" x14ac:dyDescent="0.2">
      <c r="A5" s="653"/>
      <c r="B5" s="653"/>
      <c r="C5" s="653"/>
      <c r="D5" s="654"/>
      <c r="E5" s="653"/>
      <c r="F5" s="653"/>
    </row>
    <row r="6" spans="1:7" x14ac:dyDescent="0.2">
      <c r="A6" s="653"/>
      <c r="B6" s="653"/>
      <c r="C6" s="653"/>
      <c r="D6" s="654"/>
      <c r="E6" s="653"/>
      <c r="F6" s="653"/>
    </row>
    <row r="7" spans="1:7" ht="15.75" thickBot="1" x14ac:dyDescent="0.3">
      <c r="A7" s="660" t="s">
        <v>222</v>
      </c>
      <c r="B7" s="1243" t="s">
        <v>785</v>
      </c>
      <c r="C7" s="1243"/>
      <c r="D7" s="1243"/>
      <c r="E7" s="1243"/>
      <c r="F7" s="1243"/>
    </row>
    <row r="8" spans="1:7" x14ac:dyDescent="0.2">
      <c r="A8" s="662"/>
      <c r="B8" s="663"/>
      <c r="C8" s="664"/>
      <c r="D8" s="665"/>
      <c r="E8" s="666"/>
      <c r="F8" s="667"/>
    </row>
    <row r="9" spans="1:7" ht="20.25" customHeight="1" x14ac:dyDescent="0.2">
      <c r="A9" s="1254" t="s">
        <v>226</v>
      </c>
      <c r="B9" s="1254"/>
      <c r="C9" s="671"/>
      <c r="D9" s="672"/>
      <c r="E9" s="673"/>
      <c r="F9" s="674"/>
    </row>
    <row r="10" spans="1:7" ht="15" x14ac:dyDescent="0.2">
      <c r="A10" s="957"/>
      <c r="B10" s="957"/>
      <c r="C10" s="671"/>
      <c r="D10" s="672"/>
      <c r="E10" s="673"/>
      <c r="F10" s="674"/>
    </row>
    <row r="11" spans="1:7" ht="62.25" customHeight="1" x14ac:dyDescent="0.2">
      <c r="A11" s="1247" t="s">
        <v>786</v>
      </c>
      <c r="B11" s="1259"/>
      <c r="C11" s="1259"/>
      <c r="D11" s="1259"/>
      <c r="E11" s="1259"/>
      <c r="F11" s="674"/>
    </row>
    <row r="12" spans="1:7" ht="15" x14ac:dyDescent="0.2">
      <c r="A12" s="957"/>
      <c r="B12" s="957"/>
      <c r="C12" s="671"/>
      <c r="D12" s="672"/>
      <c r="E12" s="673"/>
      <c r="F12" s="674"/>
    </row>
    <row r="13" spans="1:7" ht="72.75" customHeight="1" x14ac:dyDescent="0.25">
      <c r="A13" s="1247" t="s">
        <v>787</v>
      </c>
      <c r="B13" s="1258"/>
      <c r="C13" s="1258"/>
      <c r="D13" s="1258"/>
      <c r="E13" s="1258"/>
      <c r="F13" s="674"/>
    </row>
    <row r="14" spans="1:7" ht="15" x14ac:dyDescent="0.2">
      <c r="A14" s="957"/>
      <c r="B14" s="957"/>
      <c r="C14" s="671"/>
      <c r="D14" s="672"/>
      <c r="E14" s="673"/>
      <c r="F14" s="674"/>
    </row>
    <row r="15" spans="1:7" ht="111" customHeight="1" x14ac:dyDescent="0.25">
      <c r="A15" s="1247" t="s">
        <v>788</v>
      </c>
      <c r="B15" s="1258"/>
      <c r="C15" s="1258"/>
      <c r="D15" s="1258"/>
      <c r="E15" s="1258"/>
      <c r="F15" s="674"/>
    </row>
    <row r="16" spans="1:7" ht="15" x14ac:dyDescent="0.2">
      <c r="A16" s="957"/>
      <c r="B16" s="957"/>
      <c r="C16" s="671"/>
      <c r="D16" s="672"/>
      <c r="E16" s="673"/>
      <c r="F16" s="674"/>
    </row>
    <row r="17" spans="1:6" ht="63.75" customHeight="1" x14ac:dyDescent="0.25">
      <c r="A17" s="1247" t="s">
        <v>789</v>
      </c>
      <c r="B17" s="1258"/>
      <c r="C17" s="1258"/>
      <c r="D17" s="1258"/>
      <c r="E17" s="1258"/>
      <c r="F17" s="674"/>
    </row>
    <row r="18" spans="1:6" ht="15" x14ac:dyDescent="0.2">
      <c r="A18" s="957"/>
      <c r="B18" s="957"/>
      <c r="C18" s="671"/>
      <c r="D18" s="672"/>
      <c r="E18" s="673"/>
      <c r="F18" s="674"/>
    </row>
    <row r="19" spans="1:6" ht="37.5" customHeight="1" x14ac:dyDescent="0.25">
      <c r="A19" s="1247" t="s">
        <v>790</v>
      </c>
      <c r="B19" s="1258"/>
      <c r="C19" s="1258"/>
      <c r="D19" s="1258"/>
      <c r="E19" s="1258"/>
      <c r="F19" s="674"/>
    </row>
    <row r="20" spans="1:6" ht="15" x14ac:dyDescent="0.25">
      <c r="A20" s="792"/>
      <c r="B20" s="980"/>
      <c r="C20" s="980"/>
      <c r="D20" s="980"/>
      <c r="E20" s="980"/>
      <c r="F20" s="674"/>
    </row>
    <row r="21" spans="1:6" ht="39" customHeight="1" x14ac:dyDescent="0.25">
      <c r="A21" s="1247" t="s">
        <v>791</v>
      </c>
      <c r="B21" s="1258"/>
      <c r="C21" s="1258"/>
      <c r="D21" s="1258"/>
      <c r="E21" s="1258"/>
      <c r="F21" s="674"/>
    </row>
    <row r="22" spans="1:6" ht="15" x14ac:dyDescent="0.25">
      <c r="A22" s="792"/>
      <c r="B22" s="980"/>
      <c r="C22" s="980"/>
      <c r="D22" s="980"/>
      <c r="E22" s="980"/>
      <c r="F22" s="674"/>
    </row>
    <row r="23" spans="1:6" ht="51.75" customHeight="1" x14ac:dyDescent="0.25">
      <c r="A23" s="1247" t="s">
        <v>792</v>
      </c>
      <c r="B23" s="1258"/>
      <c r="C23" s="1258"/>
      <c r="D23" s="1258"/>
      <c r="E23" s="1258"/>
      <c r="F23" s="674"/>
    </row>
    <row r="24" spans="1:6" ht="15" x14ac:dyDescent="0.25">
      <c r="A24" s="792"/>
      <c r="B24" s="752"/>
      <c r="C24" s="980"/>
      <c r="D24" s="980"/>
      <c r="E24" s="980"/>
      <c r="F24" s="674"/>
    </row>
    <row r="25" spans="1:6" ht="15" x14ac:dyDescent="0.25">
      <c r="A25" s="792"/>
      <c r="B25" s="980"/>
      <c r="C25" s="980"/>
      <c r="D25" s="980"/>
      <c r="E25" s="980"/>
      <c r="F25" s="674"/>
    </row>
    <row r="26" spans="1:6" ht="75" customHeight="1" x14ac:dyDescent="0.25">
      <c r="A26" s="1247" t="s">
        <v>793</v>
      </c>
      <c r="B26" s="1258"/>
      <c r="C26" s="1258"/>
      <c r="D26" s="1258"/>
      <c r="E26" s="1258"/>
      <c r="F26" s="674"/>
    </row>
    <row r="27" spans="1:6" ht="15" x14ac:dyDescent="0.25">
      <c r="A27" s="792"/>
      <c r="B27" s="980"/>
      <c r="C27" s="980"/>
      <c r="D27" s="980"/>
      <c r="E27" s="980"/>
      <c r="F27" s="674"/>
    </row>
    <row r="28" spans="1:6" ht="24.75" customHeight="1" x14ac:dyDescent="0.25">
      <c r="A28" s="1247" t="s">
        <v>794</v>
      </c>
      <c r="B28" s="1258"/>
      <c r="C28" s="1258"/>
      <c r="D28" s="1258"/>
      <c r="E28" s="1258"/>
      <c r="F28" s="674"/>
    </row>
    <row r="29" spans="1:6" ht="15" x14ac:dyDescent="0.25">
      <c r="A29" s="792"/>
      <c r="B29" s="980"/>
      <c r="C29" s="980"/>
      <c r="D29" s="980"/>
      <c r="E29" s="980"/>
      <c r="F29" s="674"/>
    </row>
    <row r="30" spans="1:6" ht="15" x14ac:dyDescent="0.25">
      <c r="A30" s="1247" t="s">
        <v>795</v>
      </c>
      <c r="B30" s="1258"/>
      <c r="C30" s="1258"/>
      <c r="D30" s="1258"/>
      <c r="E30" s="1258"/>
      <c r="F30" s="674"/>
    </row>
    <row r="31" spans="1:6" ht="98.25" customHeight="1" x14ac:dyDescent="0.25">
      <c r="A31" s="1247" t="s">
        <v>796</v>
      </c>
      <c r="B31" s="1258"/>
      <c r="C31" s="1258"/>
      <c r="D31" s="1258"/>
      <c r="E31" s="1258"/>
      <c r="F31" s="674"/>
    </row>
    <row r="32" spans="1:6" ht="15" x14ac:dyDescent="0.25">
      <c r="A32" s="792"/>
      <c r="B32" s="980"/>
      <c r="C32" s="980"/>
      <c r="D32" s="980"/>
      <c r="E32" s="980"/>
      <c r="F32" s="674"/>
    </row>
    <row r="33" spans="1:6" ht="110.25" customHeight="1" x14ac:dyDescent="0.25">
      <c r="A33" s="1247" t="s">
        <v>797</v>
      </c>
      <c r="B33" s="1258"/>
      <c r="C33" s="1258"/>
      <c r="D33" s="1258"/>
      <c r="E33" s="1258"/>
      <c r="F33" s="674"/>
    </row>
    <row r="34" spans="1:6" ht="15" x14ac:dyDescent="0.25">
      <c r="A34" s="792"/>
      <c r="B34" s="980"/>
      <c r="C34" s="980"/>
      <c r="D34" s="980"/>
      <c r="E34" s="980"/>
      <c r="F34" s="674"/>
    </row>
    <row r="35" spans="1:6" ht="77.25" customHeight="1" x14ac:dyDescent="0.25">
      <c r="A35" s="1247" t="s">
        <v>798</v>
      </c>
      <c r="B35" s="1258"/>
      <c r="C35" s="1258"/>
      <c r="D35" s="1258"/>
      <c r="E35" s="1258"/>
      <c r="F35" s="674"/>
    </row>
    <row r="36" spans="1:6" ht="15" x14ac:dyDescent="0.25">
      <c r="A36" s="792"/>
      <c r="B36" s="980"/>
      <c r="C36" s="980"/>
      <c r="D36" s="980"/>
      <c r="E36" s="980"/>
      <c r="F36" s="674"/>
    </row>
    <row r="37" spans="1:6" ht="110.25" customHeight="1" x14ac:dyDescent="0.25">
      <c r="A37" s="1247" t="s">
        <v>799</v>
      </c>
      <c r="B37" s="1258"/>
      <c r="C37" s="1258"/>
      <c r="D37" s="1258"/>
      <c r="E37" s="1258"/>
      <c r="F37" s="674"/>
    </row>
    <row r="38" spans="1:6" ht="15" x14ac:dyDescent="0.25">
      <c r="A38" s="792"/>
      <c r="B38" s="980"/>
      <c r="C38" s="980"/>
      <c r="D38" s="980"/>
      <c r="E38" s="980"/>
      <c r="F38" s="674"/>
    </row>
    <row r="39" spans="1:6" ht="15" x14ac:dyDescent="0.25">
      <c r="A39" s="792"/>
      <c r="B39" s="980"/>
      <c r="C39" s="980"/>
      <c r="D39" s="980"/>
      <c r="E39" s="980"/>
      <c r="F39" s="674"/>
    </row>
    <row r="40" spans="1:6" ht="88.5" customHeight="1" x14ac:dyDescent="0.25">
      <c r="A40" s="1247" t="s">
        <v>800</v>
      </c>
      <c r="B40" s="1258"/>
      <c r="C40" s="1258"/>
      <c r="D40" s="1258"/>
      <c r="E40" s="1258"/>
      <c r="F40" s="674"/>
    </row>
    <row r="41" spans="1:6" ht="15" x14ac:dyDescent="0.25">
      <c r="A41" s="792"/>
      <c r="B41" s="980"/>
      <c r="C41" s="980"/>
      <c r="D41" s="980"/>
      <c r="E41" s="980"/>
      <c r="F41" s="674"/>
    </row>
    <row r="42" spans="1:6" ht="321" customHeight="1" x14ac:dyDescent="0.25">
      <c r="A42" s="1247" t="s">
        <v>801</v>
      </c>
      <c r="B42" s="1258"/>
      <c r="C42" s="1258"/>
      <c r="D42" s="1258"/>
      <c r="E42" s="1258"/>
      <c r="F42" s="674"/>
    </row>
    <row r="43" spans="1:6" ht="15" x14ac:dyDescent="0.2">
      <c r="A43" s="957"/>
      <c r="B43" s="957"/>
      <c r="C43" s="671"/>
      <c r="D43" s="672"/>
      <c r="E43" s="673"/>
      <c r="F43" s="674"/>
    </row>
    <row r="44" spans="1:6" ht="50.25" customHeight="1" x14ac:dyDescent="0.2">
      <c r="A44" s="1237" t="s">
        <v>802</v>
      </c>
      <c r="B44" s="1237"/>
      <c r="C44" s="1237"/>
      <c r="D44" s="1237"/>
      <c r="E44" s="1237"/>
      <c r="F44" s="674"/>
    </row>
    <row r="45" spans="1:6" x14ac:dyDescent="0.2">
      <c r="A45" s="676"/>
      <c r="B45" s="677"/>
      <c r="C45" s="677"/>
      <c r="D45" s="678"/>
      <c r="E45" s="677"/>
      <c r="F45" s="674"/>
    </row>
    <row r="46" spans="1:6" ht="26.25" customHeight="1" x14ac:dyDescent="0.2">
      <c r="A46" s="1237" t="s">
        <v>803</v>
      </c>
      <c r="B46" s="1237"/>
      <c r="C46" s="1237"/>
      <c r="D46" s="1237"/>
      <c r="E46" s="1237"/>
      <c r="F46" s="674"/>
    </row>
    <row r="47" spans="1:6" x14ac:dyDescent="0.2">
      <c r="A47" s="676"/>
      <c r="B47" s="677"/>
      <c r="C47" s="677"/>
      <c r="D47" s="678"/>
      <c r="E47" s="677"/>
      <c r="F47" s="674"/>
    </row>
    <row r="48" spans="1:6" ht="27.75" customHeight="1" x14ac:dyDescent="0.2">
      <c r="A48" s="1237" t="s">
        <v>804</v>
      </c>
      <c r="B48" s="1237"/>
      <c r="C48" s="1237"/>
      <c r="D48" s="1237"/>
      <c r="E48" s="1237"/>
      <c r="F48" s="674"/>
    </row>
    <row r="49" spans="1:15" x14ac:dyDescent="0.2">
      <c r="A49" s="676"/>
      <c r="B49" s="677"/>
      <c r="C49" s="677"/>
      <c r="D49" s="678"/>
      <c r="E49" s="677"/>
      <c r="F49" s="674"/>
    </row>
    <row r="50" spans="1:15" x14ac:dyDescent="0.2">
      <c r="A50" s="676"/>
      <c r="B50" s="677"/>
      <c r="C50" s="677"/>
      <c r="D50" s="678"/>
      <c r="E50" s="677"/>
      <c r="F50" s="674"/>
    </row>
    <row r="51" spans="1:15" ht="27" customHeight="1" x14ac:dyDescent="0.2">
      <c r="A51" s="1237" t="s">
        <v>805</v>
      </c>
      <c r="B51" s="1237"/>
      <c r="C51" s="1237"/>
      <c r="D51" s="1237"/>
      <c r="E51" s="1237"/>
      <c r="F51" s="674"/>
    </row>
    <row r="52" spans="1:15" x14ac:dyDescent="0.2">
      <c r="A52" s="676"/>
      <c r="B52" s="677"/>
      <c r="C52" s="677"/>
      <c r="D52" s="678"/>
      <c r="E52" s="677"/>
      <c r="F52" s="674"/>
    </row>
    <row r="53" spans="1:15" ht="86.25" customHeight="1" x14ac:dyDescent="0.2">
      <c r="A53" s="1237" t="s">
        <v>806</v>
      </c>
      <c r="B53" s="1237"/>
      <c r="C53" s="1237"/>
      <c r="D53" s="1237"/>
      <c r="E53" s="1237"/>
      <c r="F53" s="674"/>
    </row>
    <row r="54" spans="1:15" ht="15" x14ac:dyDescent="0.2">
      <c r="A54" s="676"/>
      <c r="B54" s="761"/>
      <c r="C54" s="958"/>
      <c r="D54" s="959"/>
      <c r="E54" s="958"/>
      <c r="F54" s="674"/>
    </row>
    <row r="55" spans="1:15" ht="111.75" customHeight="1" x14ac:dyDescent="0.2">
      <c r="A55" s="1237" t="s">
        <v>807</v>
      </c>
      <c r="B55" s="1237"/>
      <c r="C55" s="1237"/>
      <c r="D55" s="1237"/>
      <c r="E55" s="1237"/>
      <c r="F55" s="674"/>
    </row>
    <row r="56" spans="1:15" x14ac:dyDescent="0.2">
      <c r="A56" s="676"/>
      <c r="B56" s="677"/>
      <c r="C56" s="677"/>
      <c r="D56" s="678"/>
      <c r="E56" s="677"/>
      <c r="F56" s="674"/>
    </row>
    <row r="57" spans="1:15" ht="38.25" customHeight="1" x14ac:dyDescent="0.2">
      <c r="A57" s="1237" t="s">
        <v>808</v>
      </c>
      <c r="B57" s="1237"/>
      <c r="C57" s="1237"/>
      <c r="D57" s="1237"/>
      <c r="E57" s="1237"/>
      <c r="F57" s="674"/>
    </row>
    <row r="58" spans="1:15" x14ac:dyDescent="0.2">
      <c r="A58" s="676"/>
      <c r="B58" s="677"/>
      <c r="C58" s="677"/>
      <c r="D58" s="678"/>
      <c r="E58" s="677"/>
      <c r="F58" s="674"/>
      <c r="K58" s="981"/>
    </row>
    <row r="59" spans="1:15" ht="154.5" customHeight="1" x14ac:dyDescent="0.2">
      <c r="A59" s="1237" t="s">
        <v>809</v>
      </c>
      <c r="B59" s="1237"/>
      <c r="C59" s="1237"/>
      <c r="D59" s="1237"/>
      <c r="E59" s="1237"/>
      <c r="F59" s="674"/>
    </row>
    <row r="60" spans="1:15" x14ac:dyDescent="0.2">
      <c r="A60" s="688"/>
      <c r="B60" s="824"/>
      <c r="C60" s="723"/>
      <c r="D60" s="767"/>
      <c r="E60" s="725"/>
      <c r="F60" s="708"/>
      <c r="G60" s="982"/>
      <c r="H60" s="983"/>
      <c r="I60" s="982"/>
      <c r="J60" s="984"/>
      <c r="K60" s="982"/>
      <c r="L60" s="982"/>
      <c r="M60" s="982"/>
      <c r="N60" s="982"/>
      <c r="O60" s="982"/>
    </row>
    <row r="61" spans="1:15" ht="41.25" customHeight="1" x14ac:dyDescent="0.2">
      <c r="A61" s="688" t="s">
        <v>7</v>
      </c>
      <c r="B61" s="985" t="s">
        <v>810</v>
      </c>
      <c r="C61" s="761"/>
      <c r="D61" s="665"/>
      <c r="E61" s="986"/>
      <c r="F61" s="674"/>
    </row>
    <row r="62" spans="1:15" ht="132" x14ac:dyDescent="0.25">
      <c r="A62" s="635"/>
      <c r="B62" s="689" t="s">
        <v>811</v>
      </c>
      <c r="C62" s="684"/>
      <c r="D62" s="665"/>
      <c r="E62" s="690"/>
      <c r="F62" s="691"/>
      <c r="H62" s="494" t="s">
        <v>9</v>
      </c>
    </row>
    <row r="63" spans="1:15" ht="15" x14ac:dyDescent="0.25">
      <c r="A63" s="635"/>
      <c r="B63" s="689" t="s">
        <v>812</v>
      </c>
      <c r="C63" s="684"/>
      <c r="D63" s="665"/>
      <c r="E63" s="690"/>
      <c r="F63" s="691"/>
      <c r="H63" s="494" t="s">
        <v>9</v>
      </c>
    </row>
    <row r="64" spans="1:15" ht="15" x14ac:dyDescent="0.25">
      <c r="A64" s="635"/>
      <c r="B64" s="709"/>
      <c r="C64" s="684"/>
      <c r="D64" s="665"/>
      <c r="E64" s="690"/>
      <c r="F64" s="691"/>
    </row>
    <row r="65" spans="1:7" ht="24" x14ac:dyDescent="0.2">
      <c r="A65" s="688"/>
      <c r="B65" s="723" t="s">
        <v>813</v>
      </c>
      <c r="C65" s="693"/>
      <c r="D65" s="724"/>
      <c r="E65" s="725"/>
      <c r="F65" s="708"/>
      <c r="G65" s="691"/>
    </row>
    <row r="66" spans="1:7" ht="15" x14ac:dyDescent="0.25">
      <c r="A66" s="635"/>
      <c r="B66" s="709"/>
      <c r="C66" s="684"/>
      <c r="D66" s="665"/>
      <c r="E66" s="690"/>
      <c r="F66" s="691"/>
    </row>
    <row r="67" spans="1:7" x14ac:dyDescent="0.2">
      <c r="A67" s="688"/>
      <c r="B67" s="723" t="s">
        <v>439</v>
      </c>
      <c r="C67" s="693" t="s">
        <v>6</v>
      </c>
      <c r="D67" s="724">
        <v>17</v>
      </c>
      <c r="E67" s="725"/>
      <c r="F67" s="708"/>
      <c r="G67" s="691"/>
    </row>
    <row r="68" spans="1:7" x14ac:dyDescent="0.2">
      <c r="A68" s="688"/>
      <c r="B68" s="723" t="s">
        <v>814</v>
      </c>
      <c r="C68" s="693" t="s">
        <v>6</v>
      </c>
      <c r="D68" s="724">
        <v>12</v>
      </c>
      <c r="E68" s="725"/>
      <c r="F68" s="708"/>
      <c r="G68" s="691"/>
    </row>
    <row r="69" spans="1:7" x14ac:dyDescent="0.2">
      <c r="A69" s="688"/>
      <c r="B69" s="723" t="s">
        <v>441</v>
      </c>
      <c r="C69" s="693" t="s">
        <v>6</v>
      </c>
      <c r="D69" s="724">
        <v>2</v>
      </c>
      <c r="E69" s="725"/>
      <c r="F69" s="708"/>
      <c r="G69" s="691"/>
    </row>
    <row r="70" spans="1:7" x14ac:dyDescent="0.2">
      <c r="A70" s="688"/>
      <c r="B70" s="723" t="s">
        <v>442</v>
      </c>
      <c r="C70" s="693" t="s">
        <v>6</v>
      </c>
      <c r="D70" s="724">
        <v>1</v>
      </c>
      <c r="E70" s="725"/>
      <c r="F70" s="708"/>
      <c r="G70" s="691"/>
    </row>
    <row r="71" spans="1:7" x14ac:dyDescent="0.2">
      <c r="A71" s="688"/>
      <c r="B71" s="723" t="s">
        <v>815</v>
      </c>
      <c r="C71" s="693" t="s">
        <v>6</v>
      </c>
      <c r="D71" s="724">
        <v>1</v>
      </c>
      <c r="E71" s="725"/>
      <c r="F71" s="708"/>
      <c r="G71" s="691"/>
    </row>
    <row r="72" spans="1:7" x14ac:dyDescent="0.2">
      <c r="A72" s="688"/>
      <c r="B72" s="723" t="s">
        <v>443</v>
      </c>
      <c r="C72" s="693" t="s">
        <v>6</v>
      </c>
      <c r="D72" s="724">
        <v>1</v>
      </c>
      <c r="E72" s="725"/>
      <c r="F72" s="708"/>
      <c r="G72" s="691"/>
    </row>
    <row r="73" spans="1:7" x14ac:dyDescent="0.2">
      <c r="A73" s="688"/>
      <c r="B73" s="723" t="s">
        <v>444</v>
      </c>
      <c r="C73" s="693" t="s">
        <v>6</v>
      </c>
      <c r="D73" s="724">
        <v>1</v>
      </c>
      <c r="E73" s="725"/>
      <c r="F73" s="708"/>
      <c r="G73" s="691"/>
    </row>
    <row r="74" spans="1:7" x14ac:dyDescent="0.2">
      <c r="A74" s="688"/>
      <c r="B74" s="723" t="s">
        <v>445</v>
      </c>
      <c r="C74" s="693" t="s">
        <v>6</v>
      </c>
      <c r="D74" s="724">
        <v>1</v>
      </c>
      <c r="E74" s="725"/>
      <c r="F74" s="708"/>
      <c r="G74" s="691"/>
    </row>
    <row r="75" spans="1:7" x14ac:dyDescent="0.2">
      <c r="A75" s="688"/>
      <c r="B75" s="723" t="s">
        <v>446</v>
      </c>
      <c r="C75" s="693" t="s">
        <v>6</v>
      </c>
      <c r="D75" s="724">
        <v>1</v>
      </c>
      <c r="E75" s="725"/>
      <c r="F75" s="708"/>
      <c r="G75" s="691"/>
    </row>
    <row r="76" spans="1:7" x14ac:dyDescent="0.2">
      <c r="A76" s="688"/>
      <c r="B76" s="723" t="s">
        <v>447</v>
      </c>
      <c r="C76" s="693" t="s">
        <v>6</v>
      </c>
      <c r="D76" s="724">
        <v>1</v>
      </c>
      <c r="E76" s="725"/>
      <c r="F76" s="708"/>
      <c r="G76" s="691"/>
    </row>
    <row r="77" spans="1:7" x14ac:dyDescent="0.2">
      <c r="A77" s="688"/>
      <c r="B77" s="723" t="s">
        <v>448</v>
      </c>
      <c r="C77" s="767" t="s">
        <v>6</v>
      </c>
      <c r="D77" s="724">
        <v>2</v>
      </c>
      <c r="E77" s="725"/>
      <c r="F77" s="708"/>
      <c r="G77" s="691"/>
    </row>
    <row r="78" spans="1:7" x14ac:dyDescent="0.2">
      <c r="A78" s="688"/>
      <c r="B78" s="723" t="s">
        <v>449</v>
      </c>
      <c r="C78" s="767" t="s">
        <v>6</v>
      </c>
      <c r="D78" s="724">
        <v>1</v>
      </c>
      <c r="E78" s="725"/>
      <c r="F78" s="708"/>
      <c r="G78" s="691"/>
    </row>
    <row r="79" spans="1:7" x14ac:dyDescent="0.2">
      <c r="A79" s="688"/>
      <c r="B79" s="723" t="s">
        <v>450</v>
      </c>
      <c r="C79" s="767" t="s">
        <v>6</v>
      </c>
      <c r="D79" s="724">
        <v>1</v>
      </c>
      <c r="E79" s="725"/>
      <c r="F79" s="708"/>
      <c r="G79" s="691"/>
    </row>
    <row r="80" spans="1:7" x14ac:dyDescent="0.2">
      <c r="A80" s="688"/>
      <c r="B80" s="723" t="s">
        <v>451</v>
      </c>
      <c r="C80" s="767" t="s">
        <v>6</v>
      </c>
      <c r="D80" s="724">
        <v>1</v>
      </c>
      <c r="E80" s="725"/>
      <c r="F80" s="708"/>
      <c r="G80" s="691"/>
    </row>
    <row r="81" spans="1:7" x14ac:dyDescent="0.2">
      <c r="A81" s="688"/>
      <c r="B81" s="723" t="s">
        <v>452</v>
      </c>
      <c r="C81" s="697" t="s">
        <v>6</v>
      </c>
      <c r="D81" s="698">
        <v>1</v>
      </c>
      <c r="E81" s="699"/>
      <c r="F81" s="710"/>
      <c r="G81" s="691"/>
    </row>
    <row r="82" spans="1:7" x14ac:dyDescent="0.2">
      <c r="A82" s="688"/>
      <c r="B82" s="723"/>
      <c r="C82" s="693"/>
      <c r="D82" s="665"/>
      <c r="E82" s="690"/>
      <c r="F82" s="768"/>
      <c r="G82" s="691"/>
    </row>
    <row r="83" spans="1:7" x14ac:dyDescent="0.2">
      <c r="A83" s="711"/>
      <c r="B83" s="709"/>
      <c r="C83" s="693"/>
      <c r="D83" s="693"/>
      <c r="E83" s="725"/>
      <c r="F83" s="708"/>
    </row>
    <row r="84" spans="1:7" x14ac:dyDescent="0.2">
      <c r="A84" s="688" t="s">
        <v>17</v>
      </c>
      <c r="B84" s="985" t="s">
        <v>816</v>
      </c>
      <c r="C84" s="761"/>
      <c r="D84" s="665"/>
      <c r="E84" s="986"/>
      <c r="F84" s="674"/>
    </row>
    <row r="85" spans="1:7" ht="180" x14ac:dyDescent="0.25">
      <c r="A85" s="635"/>
      <c r="B85" s="689" t="s">
        <v>817</v>
      </c>
      <c r="C85" s="684"/>
      <c r="D85" s="665"/>
      <c r="E85" s="690"/>
      <c r="F85" s="691"/>
    </row>
    <row r="86" spans="1:7" s="987" customFormat="1" x14ac:dyDescent="0.2">
      <c r="A86" s="688"/>
      <c r="B86" s="709" t="s">
        <v>818</v>
      </c>
      <c r="C86" s="684" t="s">
        <v>342</v>
      </c>
      <c r="D86" s="693">
        <v>56</v>
      </c>
      <c r="E86" s="725"/>
      <c r="F86" s="708"/>
    </row>
    <row r="87" spans="1:7" s="987" customFormat="1" x14ac:dyDescent="0.2">
      <c r="A87" s="688"/>
      <c r="B87" s="709" t="s">
        <v>819</v>
      </c>
      <c r="C87" s="790" t="s">
        <v>342</v>
      </c>
      <c r="D87" s="697">
        <v>16</v>
      </c>
      <c r="E87" s="699"/>
      <c r="F87" s="710"/>
    </row>
    <row r="88" spans="1:7" s="987" customFormat="1" x14ac:dyDescent="0.2">
      <c r="A88" s="688"/>
      <c r="B88" s="709"/>
      <c r="C88" s="684"/>
      <c r="D88" s="693"/>
      <c r="E88" s="725"/>
      <c r="F88" s="726"/>
    </row>
    <row r="89" spans="1:7" x14ac:dyDescent="0.2">
      <c r="A89" s="711"/>
      <c r="B89" s="709"/>
      <c r="C89" s="693"/>
      <c r="D89" s="693"/>
      <c r="E89" s="725"/>
      <c r="F89" s="708"/>
    </row>
    <row r="90" spans="1:7" x14ac:dyDescent="0.2">
      <c r="A90" s="688" t="s">
        <v>18</v>
      </c>
      <c r="B90" s="669" t="s">
        <v>820</v>
      </c>
      <c r="C90" s="761"/>
      <c r="D90" s="665"/>
      <c r="E90" s="986"/>
      <c r="F90" s="674"/>
    </row>
    <row r="91" spans="1:7" ht="204" x14ac:dyDescent="0.25">
      <c r="A91" s="635"/>
      <c r="B91" s="689" t="s">
        <v>821</v>
      </c>
      <c r="C91" s="684"/>
      <c r="D91" s="665"/>
      <c r="E91" s="690"/>
      <c r="F91" s="691"/>
    </row>
    <row r="92" spans="1:7" s="987" customFormat="1" x14ac:dyDescent="0.2">
      <c r="A92" s="688"/>
      <c r="B92" s="709" t="s">
        <v>822</v>
      </c>
      <c r="C92" s="684" t="s">
        <v>342</v>
      </c>
      <c r="D92" s="693">
        <f>65*1.1</f>
        <v>71.5</v>
      </c>
      <c r="E92" s="725"/>
      <c r="F92" s="708"/>
    </row>
    <row r="93" spans="1:7" s="987" customFormat="1" x14ac:dyDescent="0.2">
      <c r="A93" s="688"/>
      <c r="B93" s="709" t="s">
        <v>823</v>
      </c>
      <c r="C93" s="790" t="s">
        <v>342</v>
      </c>
      <c r="D93" s="697">
        <f>1.5*1.1</f>
        <v>1.6500000000000001</v>
      </c>
      <c r="E93" s="699"/>
      <c r="F93" s="710"/>
    </row>
    <row r="94" spans="1:7" s="987" customFormat="1" x14ac:dyDescent="0.2">
      <c r="A94" s="688"/>
      <c r="B94" s="709"/>
      <c r="C94" s="684"/>
      <c r="D94" s="693"/>
      <c r="E94" s="725"/>
      <c r="F94" s="726"/>
    </row>
    <row r="95" spans="1:7" x14ac:dyDescent="0.2">
      <c r="A95" s="711"/>
      <c r="B95" s="988"/>
      <c r="C95" s="693"/>
      <c r="D95" s="693"/>
      <c r="E95" s="725"/>
      <c r="F95" s="708"/>
    </row>
    <row r="96" spans="1:7" x14ac:dyDescent="0.2">
      <c r="A96" s="688" t="s">
        <v>19</v>
      </c>
      <c r="B96" s="669" t="s">
        <v>824</v>
      </c>
      <c r="C96" s="761"/>
      <c r="D96" s="665"/>
      <c r="E96" s="986"/>
      <c r="F96" s="674"/>
    </row>
    <row r="97" spans="1:15" ht="180" x14ac:dyDescent="0.25">
      <c r="A97" s="635"/>
      <c r="B97" s="689" t="s">
        <v>825</v>
      </c>
      <c r="C97" s="684"/>
      <c r="D97" s="665"/>
      <c r="E97" s="690"/>
      <c r="F97" s="691"/>
    </row>
    <row r="98" spans="1:15" s="987" customFormat="1" x14ac:dyDescent="0.2">
      <c r="A98" s="688"/>
      <c r="B98" s="709" t="s">
        <v>826</v>
      </c>
      <c r="C98" s="684" t="s">
        <v>342</v>
      </c>
      <c r="D98" s="693">
        <v>1.3</v>
      </c>
      <c r="E98" s="725"/>
      <c r="F98" s="726"/>
    </row>
    <row r="99" spans="1:15" x14ac:dyDescent="0.2">
      <c r="A99" s="711"/>
      <c r="B99" s="709"/>
      <c r="C99" s="693"/>
      <c r="D99" s="693"/>
      <c r="E99" s="725"/>
      <c r="F99" s="708"/>
    </row>
    <row r="100" spans="1:15" x14ac:dyDescent="0.2">
      <c r="A100" s="688" t="s">
        <v>20</v>
      </c>
      <c r="B100" s="985" t="s">
        <v>827</v>
      </c>
      <c r="C100" s="761"/>
      <c r="D100" s="665"/>
      <c r="E100" s="986"/>
      <c r="F100" s="674"/>
    </row>
    <row r="101" spans="1:15" ht="180" x14ac:dyDescent="0.25">
      <c r="A101" s="635"/>
      <c r="B101" s="689" t="s">
        <v>828</v>
      </c>
      <c r="C101" s="684"/>
      <c r="D101" s="665"/>
      <c r="E101" s="690"/>
      <c r="F101" s="691"/>
    </row>
    <row r="102" spans="1:15" s="987" customFormat="1" x14ac:dyDescent="0.2">
      <c r="A102" s="688"/>
      <c r="B102" s="709" t="s">
        <v>829</v>
      </c>
      <c r="C102" s="684" t="s">
        <v>342</v>
      </c>
      <c r="D102" s="693">
        <v>2</v>
      </c>
      <c r="E102" s="725"/>
      <c r="F102" s="726"/>
    </row>
    <row r="103" spans="1:15" ht="13.5" customHeight="1" x14ac:dyDescent="0.2">
      <c r="A103" s="688"/>
      <c r="B103" s="827"/>
      <c r="C103" s="723"/>
      <c r="D103" s="767"/>
      <c r="E103" s="725"/>
      <c r="F103" s="708"/>
      <c r="G103" s="982"/>
      <c r="H103" s="983"/>
      <c r="I103" s="982"/>
      <c r="J103" s="984"/>
      <c r="K103" s="982"/>
      <c r="L103" s="982"/>
      <c r="M103" s="982"/>
      <c r="N103" s="982"/>
      <c r="O103" s="982"/>
    </row>
    <row r="104" spans="1:15" ht="15" thickBot="1" x14ac:dyDescent="0.25">
      <c r="A104" s="688"/>
      <c r="B104" s="827"/>
      <c r="C104" s="684"/>
      <c r="D104" s="665"/>
      <c r="E104" s="690"/>
      <c r="F104" s="729"/>
      <c r="G104" s="982"/>
      <c r="H104" s="756"/>
      <c r="I104" s="982"/>
      <c r="J104" s="984"/>
      <c r="K104" s="982"/>
      <c r="L104" s="982"/>
      <c r="M104" s="982"/>
      <c r="N104" s="982"/>
      <c r="O104" s="982"/>
    </row>
    <row r="105" spans="1:15" ht="14.25" customHeight="1" thickTop="1" thickBot="1" x14ac:dyDescent="0.3">
      <c r="A105" s="921"/>
      <c r="B105" s="884"/>
      <c r="C105" s="922"/>
      <c r="D105" s="923"/>
      <c r="E105" s="924"/>
      <c r="F105" s="925"/>
      <c r="H105" s="756"/>
    </row>
    <row r="106" spans="1:15" ht="14.25" customHeight="1" thickBot="1" x14ac:dyDescent="0.3">
      <c r="A106" s="738" t="s">
        <v>222</v>
      </c>
      <c r="B106" s="739" t="s">
        <v>830</v>
      </c>
      <c r="C106" s="740"/>
      <c r="D106" s="741"/>
      <c r="E106" s="742" t="s">
        <v>55</v>
      </c>
      <c r="F106" s="831"/>
    </row>
    <row r="107" spans="1:15" x14ac:dyDescent="0.2">
      <c r="A107" s="769"/>
      <c r="B107" s="928"/>
      <c r="C107" s="771"/>
      <c r="D107" s="724"/>
      <c r="E107" s="772"/>
      <c r="F107" s="820"/>
    </row>
    <row r="112" spans="1:15" x14ac:dyDescent="0.2">
      <c r="D112" s="929"/>
    </row>
    <row r="113" spans="4:4" x14ac:dyDescent="0.2">
      <c r="D113" s="929"/>
    </row>
    <row r="347" spans="2:6" x14ac:dyDescent="0.2">
      <c r="B347" s="930"/>
      <c r="C347" s="494"/>
      <c r="D347" s="494"/>
      <c r="F347" s="494"/>
    </row>
  </sheetData>
  <mergeCells count="28">
    <mergeCell ref="A53:E53"/>
    <mergeCell ref="A55:E55"/>
    <mergeCell ref="A57:E57"/>
    <mergeCell ref="A59:E59"/>
    <mergeCell ref="A40:E40"/>
    <mergeCell ref="A42:E42"/>
    <mergeCell ref="A44:E44"/>
    <mergeCell ref="A46:E46"/>
    <mergeCell ref="A48:E48"/>
    <mergeCell ref="A51:E51"/>
    <mergeCell ref="A37:E37"/>
    <mergeCell ref="A15:E15"/>
    <mergeCell ref="A17:E17"/>
    <mergeCell ref="A19:E19"/>
    <mergeCell ref="A21:E21"/>
    <mergeCell ref="A23:E23"/>
    <mergeCell ref="A26:E26"/>
    <mergeCell ref="A28:E28"/>
    <mergeCell ref="A30:E30"/>
    <mergeCell ref="A31:E31"/>
    <mergeCell ref="A33:E33"/>
    <mergeCell ref="A35:E35"/>
    <mergeCell ref="A13:E13"/>
    <mergeCell ref="A1:F1"/>
    <mergeCell ref="A2:F2"/>
    <mergeCell ref="B7:F7"/>
    <mergeCell ref="A9:B9"/>
    <mergeCell ref="A11:E11"/>
  </mergeCell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7" manualBreakCount="7">
    <brk id="24" max="5" man="1"/>
    <brk id="38" max="5" man="1"/>
    <brk id="51" max="5" man="1"/>
    <brk id="62" max="5" man="1"/>
    <brk id="75" max="5" man="1"/>
    <brk id="101" max="5" man="1"/>
    <brk id="112" max="5"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2"/>
  <sheetViews>
    <sheetView showGridLines="0" topLeftCell="A13" workbookViewId="0">
      <selection activeCell="B43" sqref="B43"/>
    </sheetView>
  </sheetViews>
  <sheetFormatPr defaultRowHeight="12.75" x14ac:dyDescent="0.2"/>
  <cols>
    <col min="1" max="1" width="6.28515625" style="1001" customWidth="1"/>
    <col min="2" max="2" width="48.28515625" style="1001" customWidth="1"/>
    <col min="3" max="3" width="10.42578125" style="1001" customWidth="1"/>
    <col min="4" max="4" width="11.42578125" style="1001" customWidth="1"/>
    <col min="5" max="5" width="16.140625" style="1001" customWidth="1"/>
    <col min="6" max="6" width="2.28515625" style="1024" customWidth="1"/>
    <col min="7" max="7" width="16.85546875" style="1001" customWidth="1"/>
    <col min="8" max="16384" width="9.140625" style="1001"/>
  </cols>
  <sheetData>
    <row r="1" spans="1:15" ht="25.5" x14ac:dyDescent="0.2">
      <c r="A1" s="994" t="s">
        <v>831</v>
      </c>
      <c r="B1" s="995" t="s">
        <v>832</v>
      </c>
      <c r="C1" s="996" t="s">
        <v>833</v>
      </c>
      <c r="D1" s="997" t="s">
        <v>4</v>
      </c>
      <c r="E1" s="998" t="s">
        <v>834</v>
      </c>
      <c r="F1" s="999"/>
      <c r="G1" s="1000" t="s">
        <v>835</v>
      </c>
    </row>
    <row r="2" spans="1:15" x14ac:dyDescent="0.2">
      <c r="A2" s="1002"/>
      <c r="B2" s="1003"/>
      <c r="C2" s="1004"/>
      <c r="D2" s="1005"/>
      <c r="E2" s="1006"/>
      <c r="F2" s="1006"/>
      <c r="G2" s="1007"/>
    </row>
    <row r="3" spans="1:15" ht="38.25" x14ac:dyDescent="0.2">
      <c r="A3" s="1008" t="s">
        <v>7</v>
      </c>
      <c r="B3" s="1009" t="s">
        <v>836</v>
      </c>
      <c r="C3" s="1010" t="s">
        <v>6</v>
      </c>
      <c r="D3" s="1011">
        <v>42</v>
      </c>
      <c r="E3" s="1012"/>
      <c r="F3" s="1013"/>
      <c r="G3" s="1012"/>
    </row>
    <row r="4" spans="1:15" x14ac:dyDescent="0.2">
      <c r="D4" s="1014"/>
      <c r="E4" s="1014"/>
      <c r="F4" s="1015"/>
      <c r="G4" s="1014"/>
    </row>
    <row r="5" spans="1:15" ht="38.25" x14ac:dyDescent="0.2">
      <c r="A5" s="1008" t="s">
        <v>17</v>
      </c>
      <c r="B5" s="1009" t="s">
        <v>837</v>
      </c>
      <c r="C5" s="1010" t="s">
        <v>6</v>
      </c>
      <c r="D5" s="1011">
        <v>12</v>
      </c>
      <c r="E5" s="1012"/>
      <c r="F5" s="1013"/>
      <c r="G5" s="1012"/>
    </row>
    <row r="6" spans="1:15" x14ac:dyDescent="0.2">
      <c r="D6" s="1014"/>
      <c r="E6" s="1014"/>
      <c r="F6" s="1015"/>
      <c r="G6" s="1014"/>
    </row>
    <row r="7" spans="1:15" ht="38.25" x14ac:dyDescent="0.2">
      <c r="A7" s="1008" t="s">
        <v>18</v>
      </c>
      <c r="B7" s="1009" t="s">
        <v>838</v>
      </c>
      <c r="C7" s="1010" t="s">
        <v>6</v>
      </c>
      <c r="D7" s="1011">
        <v>96</v>
      </c>
      <c r="E7" s="1012"/>
      <c r="F7" s="1013"/>
      <c r="G7" s="1012"/>
    </row>
    <row r="8" spans="1:15" x14ac:dyDescent="0.2">
      <c r="D8" s="1014"/>
      <c r="E8" s="1014"/>
      <c r="F8" s="1015"/>
      <c r="G8" s="1014"/>
    </row>
    <row r="9" spans="1:15" ht="38.25" x14ac:dyDescent="0.2">
      <c r="A9" s="1008" t="s">
        <v>19</v>
      </c>
      <c r="B9" s="1009" t="s">
        <v>839</v>
      </c>
      <c r="C9" s="1010" t="s">
        <v>6</v>
      </c>
      <c r="D9" s="1011">
        <v>127</v>
      </c>
      <c r="E9" s="1012"/>
      <c r="F9" s="1013"/>
      <c r="G9" s="1012"/>
    </row>
    <row r="10" spans="1:15" x14ac:dyDescent="0.2">
      <c r="D10" s="1014"/>
      <c r="E10" s="1014"/>
      <c r="F10" s="1015"/>
      <c r="G10" s="1014"/>
    </row>
    <row r="11" spans="1:15" ht="38.25" x14ac:dyDescent="0.2">
      <c r="A11" s="1008" t="s">
        <v>20</v>
      </c>
      <c r="B11" s="1009" t="s">
        <v>840</v>
      </c>
      <c r="C11" s="1010" t="s">
        <v>6</v>
      </c>
      <c r="D11" s="1011">
        <v>17</v>
      </c>
      <c r="E11" s="1012"/>
      <c r="F11" s="1013"/>
      <c r="G11" s="1012"/>
    </row>
    <row r="12" spans="1:15" x14ac:dyDescent="0.2">
      <c r="A12" s="1008"/>
      <c r="B12" s="1009"/>
      <c r="C12" s="1010"/>
      <c r="D12" s="1011"/>
      <c r="E12" s="1014"/>
      <c r="F12" s="1015"/>
      <c r="G12" s="1014"/>
    </row>
    <row r="13" spans="1:15" ht="38.25" x14ac:dyDescent="0.2">
      <c r="A13" s="1008" t="s">
        <v>21</v>
      </c>
      <c r="B13" s="1009" t="s">
        <v>841</v>
      </c>
      <c r="C13" s="1010" t="s">
        <v>6</v>
      </c>
      <c r="D13" s="1011">
        <v>3</v>
      </c>
      <c r="E13" s="1012"/>
      <c r="F13" s="1013"/>
      <c r="G13" s="1012"/>
    </row>
    <row r="14" spans="1:15" s="1018" customFormat="1" x14ac:dyDescent="0.2">
      <c r="A14" s="1016"/>
      <c r="B14" s="1017"/>
      <c r="D14" s="1019"/>
      <c r="E14" s="1020"/>
      <c r="F14" s="1021"/>
      <c r="H14" s="1022"/>
      <c r="I14" s="1022"/>
      <c r="J14" s="1023"/>
      <c r="K14" s="1022"/>
      <c r="L14" s="1022"/>
      <c r="M14" s="1022"/>
      <c r="N14" s="1022"/>
      <c r="O14" s="1022"/>
    </row>
    <row r="15" spans="1:15" ht="38.25" x14ac:dyDescent="0.2">
      <c r="A15" s="1008" t="s">
        <v>22</v>
      </c>
      <c r="B15" s="1009" t="s">
        <v>842</v>
      </c>
      <c r="C15" s="1010" t="s">
        <v>6</v>
      </c>
      <c r="D15" s="1011">
        <v>1</v>
      </c>
      <c r="E15" s="1012"/>
      <c r="F15" s="1013"/>
      <c r="G15" s="1012"/>
    </row>
    <row r="16" spans="1:15" x14ac:dyDescent="0.2">
      <c r="A16" s="1008"/>
      <c r="B16" s="1009"/>
      <c r="C16" s="1010"/>
      <c r="D16" s="1011"/>
      <c r="E16" s="1013"/>
      <c r="F16" s="1013"/>
      <c r="G16" s="1013"/>
    </row>
    <row r="17" spans="1:8" x14ac:dyDescent="0.2">
      <c r="A17" s="1008" t="s">
        <v>23</v>
      </c>
      <c r="B17" s="1009" t="s">
        <v>843</v>
      </c>
      <c r="C17" s="1010" t="s">
        <v>844</v>
      </c>
      <c r="D17" s="1011">
        <v>42</v>
      </c>
      <c r="E17" s="1012"/>
      <c r="F17" s="1013"/>
      <c r="G17" s="1012"/>
    </row>
    <row r="18" spans="1:8" x14ac:dyDescent="0.2">
      <c r="A18" s="1008"/>
      <c r="B18" s="1009"/>
      <c r="C18" s="1010"/>
      <c r="D18" s="1011"/>
      <c r="E18" s="1013"/>
      <c r="F18" s="1013"/>
      <c r="G18" s="1013"/>
    </row>
    <row r="19" spans="1:8" ht="25.5" x14ac:dyDescent="0.2">
      <c r="A19" s="1008" t="s">
        <v>24</v>
      </c>
      <c r="B19" s="1009" t="s">
        <v>845</v>
      </c>
      <c r="C19" s="1010" t="s">
        <v>6</v>
      </c>
      <c r="D19" s="1011">
        <v>42</v>
      </c>
      <c r="E19" s="1012"/>
      <c r="F19" s="1013"/>
      <c r="G19" s="1012"/>
    </row>
    <row r="20" spans="1:8" x14ac:dyDescent="0.2">
      <c r="A20" s="1008"/>
      <c r="B20" s="1009"/>
      <c r="C20" s="1010"/>
      <c r="D20" s="1011"/>
      <c r="E20" s="1013"/>
      <c r="F20" s="1013"/>
      <c r="G20" s="1013"/>
    </row>
    <row r="21" spans="1:8" ht="27.75" x14ac:dyDescent="0.2">
      <c r="A21" s="1008" t="s">
        <v>25</v>
      </c>
      <c r="B21" s="1009" t="s">
        <v>846</v>
      </c>
      <c r="C21" s="1010" t="s">
        <v>844</v>
      </c>
      <c r="D21" s="1011">
        <v>60</v>
      </c>
      <c r="E21" s="1012"/>
      <c r="F21" s="1013"/>
      <c r="G21" s="1012"/>
    </row>
    <row r="22" spans="1:8" x14ac:dyDescent="0.2">
      <c r="D22" s="1014"/>
      <c r="E22" s="1014"/>
      <c r="F22" s="1015"/>
      <c r="G22" s="1014"/>
    </row>
    <row r="23" spans="1:8" ht="25.5" x14ac:dyDescent="0.2">
      <c r="A23" s="1008" t="s">
        <v>26</v>
      </c>
      <c r="B23" s="1009" t="s">
        <v>847</v>
      </c>
      <c r="C23" s="1010" t="s">
        <v>6</v>
      </c>
      <c r="D23" s="1011">
        <v>298</v>
      </c>
      <c r="E23" s="1012"/>
      <c r="F23" s="1013"/>
      <c r="G23" s="1012"/>
    </row>
    <row r="24" spans="1:8" x14ac:dyDescent="0.2">
      <c r="D24" s="1014"/>
      <c r="E24" s="1014"/>
      <c r="F24" s="1015"/>
      <c r="G24" s="1014"/>
    </row>
    <row r="25" spans="1:8" x14ac:dyDescent="0.2">
      <c r="A25" s="1008" t="s">
        <v>27</v>
      </c>
      <c r="B25" s="1009" t="s">
        <v>848</v>
      </c>
      <c r="C25" s="1010" t="s">
        <v>6</v>
      </c>
      <c r="D25" s="1011">
        <v>298</v>
      </c>
      <c r="E25" s="1012"/>
      <c r="F25" s="1013"/>
      <c r="G25" s="1012"/>
    </row>
    <row r="26" spans="1:8" x14ac:dyDescent="0.2">
      <c r="D26" s="1014"/>
      <c r="E26" s="1014"/>
      <c r="F26" s="1015"/>
      <c r="G26" s="1014"/>
    </row>
    <row r="27" spans="1:8" x14ac:dyDescent="0.2">
      <c r="A27" s="1008" t="s">
        <v>28</v>
      </c>
      <c r="B27" s="1009" t="s">
        <v>849</v>
      </c>
      <c r="C27" s="1010" t="s">
        <v>850</v>
      </c>
      <c r="D27" s="1011">
        <v>1</v>
      </c>
      <c r="E27" s="1012"/>
      <c r="F27" s="1013"/>
      <c r="G27" s="1012"/>
    </row>
    <row r="28" spans="1:8" x14ac:dyDescent="0.2">
      <c r="D28" s="1014"/>
      <c r="E28" s="1014"/>
      <c r="F28" s="1015"/>
      <c r="G28" s="1014"/>
    </row>
    <row r="29" spans="1:8" ht="13.5" thickBot="1" x14ac:dyDescent="0.25">
      <c r="G29" s="1025"/>
      <c r="H29" s="1026"/>
    </row>
    <row r="30" spans="1:8" ht="13.5" thickBot="1" x14ac:dyDescent="0.25">
      <c r="A30" s="1027"/>
      <c r="B30" s="1028"/>
      <c r="C30" s="1029"/>
      <c r="D30" s="1029"/>
      <c r="E30" s="1028" t="s">
        <v>851</v>
      </c>
      <c r="F30" s="1030"/>
      <c r="G30" s="1031"/>
    </row>
    <row r="31" spans="1:8" ht="13.5" thickBot="1" x14ac:dyDescent="0.25">
      <c r="A31" s="1027"/>
      <c r="B31" s="1028"/>
      <c r="C31" s="1029"/>
      <c r="D31" s="1029"/>
      <c r="E31" s="1028" t="s">
        <v>852</v>
      </c>
      <c r="F31" s="1030"/>
      <c r="G31" s="1031"/>
    </row>
    <row r="32" spans="1:8" ht="13.5" thickBot="1" x14ac:dyDescent="0.25">
      <c r="A32" s="1027"/>
      <c r="B32" s="1028"/>
      <c r="C32" s="1029"/>
      <c r="D32" s="1029"/>
      <c r="E32" s="1028" t="s">
        <v>56</v>
      </c>
      <c r="F32" s="1030"/>
      <c r="G32" s="1031"/>
    </row>
  </sheetData>
  <pageMargins left="0.7" right="0.7" top="0.75" bottom="0.75" header="0.3" footer="0.3"/>
  <pageSetup paperSize="9" scale="78"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E320"/>
  <sheetViews>
    <sheetView view="pageBreakPreview" topLeftCell="A3" zoomScaleNormal="90" zoomScaleSheetLayoutView="100" zoomScalePageLayoutView="130" workbookViewId="0">
      <selection activeCell="B75" sqref="B75"/>
    </sheetView>
  </sheetViews>
  <sheetFormatPr defaultRowHeight="15" x14ac:dyDescent="0.25"/>
  <cols>
    <col min="1" max="4" width="15.140625" style="400" customWidth="1"/>
    <col min="5" max="5" width="19.42578125" style="400" customWidth="1"/>
    <col min="6" max="16384" width="9.140625" style="400"/>
  </cols>
  <sheetData>
    <row r="2" spans="1:5" x14ac:dyDescent="0.25">
      <c r="B2" s="493"/>
    </row>
    <row r="3" spans="1:5" x14ac:dyDescent="0.25">
      <c r="A3" s="494"/>
      <c r="B3" s="494"/>
      <c r="C3" s="494"/>
      <c r="D3" s="494"/>
      <c r="E3" s="494"/>
    </row>
    <row r="4" spans="1:5" ht="15.75" x14ac:dyDescent="0.25">
      <c r="A4" s="495" t="s">
        <v>33</v>
      </c>
      <c r="B4" s="337" t="s">
        <v>145</v>
      </c>
      <c r="C4" s="393"/>
      <c r="D4" s="393"/>
      <c r="E4" s="496"/>
    </row>
    <row r="5" spans="1:5" ht="15.75" x14ac:dyDescent="0.25">
      <c r="A5" s="401"/>
      <c r="B5" s="337" t="s">
        <v>146</v>
      </c>
      <c r="C5" s="393"/>
      <c r="D5" s="393"/>
      <c r="E5" s="496"/>
    </row>
    <row r="6" spans="1:5" x14ac:dyDescent="0.25">
      <c r="A6" s="401"/>
      <c r="B6" s="340"/>
      <c r="C6" s="396"/>
      <c r="D6" s="393"/>
      <c r="E6" s="496"/>
    </row>
    <row r="7" spans="1:5" x14ac:dyDescent="0.25">
      <c r="A7" s="497" t="s">
        <v>34</v>
      </c>
      <c r="B7" s="342" t="s">
        <v>97</v>
      </c>
      <c r="C7" s="396"/>
      <c r="D7" s="393"/>
      <c r="E7" s="496"/>
    </row>
    <row r="8" spans="1:5" x14ac:dyDescent="0.25">
      <c r="A8" s="401"/>
      <c r="B8" s="342" t="s">
        <v>98</v>
      </c>
      <c r="C8" s="393"/>
      <c r="D8" s="393"/>
      <c r="E8" s="496"/>
    </row>
    <row r="9" spans="1:5" x14ac:dyDescent="0.25">
      <c r="A9" s="401"/>
      <c r="B9" s="343"/>
      <c r="C9" s="393"/>
      <c r="D9" s="393"/>
      <c r="E9" s="496"/>
    </row>
    <row r="10" spans="1:5" x14ac:dyDescent="0.25">
      <c r="A10" s="401"/>
      <c r="C10" s="393"/>
      <c r="D10" s="393"/>
      <c r="E10" s="496"/>
    </row>
    <row r="11" spans="1:5" x14ac:dyDescent="0.25">
      <c r="A11" s="495" t="s">
        <v>35</v>
      </c>
      <c r="B11" s="344" t="s">
        <v>147</v>
      </c>
      <c r="C11" s="401"/>
      <c r="D11" s="402"/>
      <c r="E11" s="402"/>
    </row>
    <row r="12" spans="1:5" x14ac:dyDescent="0.25">
      <c r="A12" s="401"/>
      <c r="B12" s="344" t="s">
        <v>146</v>
      </c>
      <c r="C12" s="402"/>
      <c r="D12" s="402"/>
      <c r="E12" s="402"/>
    </row>
    <row r="13" spans="1:5" x14ac:dyDescent="0.25">
      <c r="A13" s="401"/>
      <c r="B13" s="404"/>
      <c r="C13" s="393"/>
      <c r="D13" s="405"/>
      <c r="E13" s="496"/>
    </row>
    <row r="14" spans="1:5" ht="15.75" x14ac:dyDescent="0.25">
      <c r="A14" s="498" t="s">
        <v>41</v>
      </c>
      <c r="B14" s="407" t="s">
        <v>42</v>
      </c>
      <c r="C14" s="393"/>
      <c r="D14" s="405"/>
      <c r="E14" s="496"/>
    </row>
    <row r="15" spans="1:5" ht="26.25" customHeight="1" x14ac:dyDescent="0.25">
      <c r="A15" s="401"/>
      <c r="B15" s="1208" t="s">
        <v>43</v>
      </c>
      <c r="C15" s="1209"/>
      <c r="D15" s="393"/>
      <c r="E15" s="496"/>
    </row>
    <row r="16" spans="1:5" ht="72.75" customHeight="1" x14ac:dyDescent="0.25">
      <c r="A16" s="401"/>
      <c r="D16" s="393"/>
      <c r="E16" s="496"/>
    </row>
    <row r="17" spans="1:5" ht="57.75" customHeight="1" x14ac:dyDescent="0.25">
      <c r="A17" s="401"/>
      <c r="B17" s="495"/>
      <c r="C17" s="393"/>
      <c r="D17" s="393"/>
      <c r="E17" s="496"/>
    </row>
    <row r="18" spans="1:5" s="500" customFormat="1" ht="43.5" customHeight="1" x14ac:dyDescent="0.25">
      <c r="A18" s="393"/>
      <c r="B18" s="402"/>
      <c r="C18" s="393"/>
      <c r="D18" s="393"/>
      <c r="E18" s="393"/>
    </row>
    <row r="19" spans="1:5" ht="18.75" x14ac:dyDescent="0.25">
      <c r="A19" s="499"/>
      <c r="B19" s="1260" t="s">
        <v>152</v>
      </c>
      <c r="C19" s="1260"/>
      <c r="D19" s="1260"/>
      <c r="E19" s="1260"/>
    </row>
    <row r="20" spans="1:5" x14ac:dyDescent="0.25">
      <c r="A20" s="393"/>
      <c r="B20" s="402"/>
      <c r="C20" s="501"/>
      <c r="D20" s="393"/>
      <c r="E20" s="393"/>
    </row>
    <row r="21" spans="1:5" ht="18.75" x14ac:dyDescent="0.3">
      <c r="A21" s="502"/>
      <c r="B21" s="405"/>
      <c r="C21" s="405"/>
      <c r="D21" s="405"/>
      <c r="E21" s="405"/>
    </row>
    <row r="22" spans="1:5" s="341" customFormat="1" ht="18.75" x14ac:dyDescent="0.2">
      <c r="A22" s="989"/>
      <c r="B22" s="990"/>
      <c r="C22" s="990"/>
      <c r="D22" s="990"/>
      <c r="E22" s="990"/>
    </row>
    <row r="23" spans="1:5" s="484" customFormat="1" ht="18.75" x14ac:dyDescent="0.2">
      <c r="A23" s="990"/>
      <c r="B23" s="990"/>
      <c r="C23" s="990"/>
      <c r="D23" s="990"/>
      <c r="E23" s="990"/>
    </row>
    <row r="24" spans="1:5" s="341" customFormat="1" ht="20.100000000000001" customHeight="1" x14ac:dyDescent="0.2">
      <c r="A24" s="516"/>
      <c r="B24" s="583"/>
      <c r="C24" s="518"/>
      <c r="D24" s="518"/>
      <c r="E24" s="518"/>
    </row>
    <row r="25" spans="1:5" s="484" customFormat="1" ht="20.100000000000001" customHeight="1" x14ac:dyDescent="0.2">
      <c r="A25" s="516"/>
      <c r="B25" s="517"/>
      <c r="C25" s="518"/>
      <c r="D25" s="518"/>
      <c r="E25" s="520"/>
    </row>
    <row r="26" spans="1:5" s="484" customFormat="1" ht="20.100000000000001" customHeight="1" x14ac:dyDescent="0.2">
      <c r="A26" s="516"/>
      <c r="B26" s="517"/>
      <c r="C26" s="518"/>
      <c r="D26" s="519"/>
      <c r="E26" s="520"/>
    </row>
    <row r="27" spans="1:5" s="484" customFormat="1" ht="20.100000000000001" customHeight="1" x14ac:dyDescent="0.2">
      <c r="A27" s="426"/>
      <c r="B27" s="422"/>
      <c r="C27" s="423"/>
      <c r="D27" s="991"/>
      <c r="E27" s="424"/>
    </row>
    <row r="28" spans="1:5" s="484" customFormat="1" ht="20.100000000000001" customHeight="1" x14ac:dyDescent="0.2">
      <c r="A28" s="428"/>
      <c r="B28" s="428"/>
      <c r="C28" s="423"/>
      <c r="D28" s="423"/>
      <c r="E28" s="424"/>
    </row>
    <row r="29" spans="1:5" s="484" customFormat="1" ht="20.100000000000001" customHeight="1" x14ac:dyDescent="0.2">
      <c r="A29" s="428"/>
      <c r="B29" s="422"/>
      <c r="C29" s="421"/>
      <c r="D29" s="991"/>
      <c r="E29" s="430"/>
    </row>
    <row r="30" spans="1:5" s="484" customFormat="1" ht="20.100000000000001" customHeight="1" x14ac:dyDescent="0.2">
      <c r="A30" s="428"/>
      <c r="B30" s="428"/>
      <c r="C30" s="421"/>
      <c r="D30" s="991"/>
      <c r="E30" s="432"/>
    </row>
    <row r="31" spans="1:5" s="484" customFormat="1" ht="20.100000000000001" customHeight="1" x14ac:dyDescent="0.2">
      <c r="A31" s="428"/>
      <c r="B31" s="428"/>
      <c r="C31" s="421"/>
      <c r="D31" s="991"/>
      <c r="E31" s="430"/>
    </row>
    <row r="32" spans="1:5" s="459" customFormat="1" ht="20.100000000000001" customHeight="1" x14ac:dyDescent="0.25">
      <c r="A32" s="434"/>
      <c r="B32" s="435"/>
      <c r="C32" s="436"/>
      <c r="D32" s="437"/>
      <c r="E32" s="438"/>
    </row>
    <row r="33" spans="1:5" s="459" customFormat="1" ht="20.100000000000001" customHeight="1" x14ac:dyDescent="0.25">
      <c r="A33" s="434"/>
      <c r="B33" s="435"/>
      <c r="C33" s="436"/>
      <c r="D33" s="437"/>
      <c r="E33" s="438"/>
    </row>
    <row r="34" spans="1:5" s="459" customFormat="1" x14ac:dyDescent="0.25">
      <c r="A34" s="434"/>
      <c r="B34" s="435"/>
      <c r="C34" s="436"/>
      <c r="D34" s="437"/>
      <c r="E34" s="438"/>
    </row>
    <row r="35" spans="1:5" s="459" customFormat="1" x14ac:dyDescent="0.25">
      <c r="A35" s="434"/>
      <c r="B35" s="435"/>
      <c r="C35" s="436"/>
      <c r="D35" s="437"/>
      <c r="E35" s="438"/>
    </row>
    <row r="36" spans="1:5" s="459" customFormat="1" x14ac:dyDescent="0.25">
      <c r="A36" s="437"/>
      <c r="B36" s="437"/>
      <c r="C36" s="437"/>
      <c r="D36" s="437"/>
      <c r="E36" s="437"/>
    </row>
    <row r="37" spans="1:5" s="459" customFormat="1" x14ac:dyDescent="0.25">
      <c r="A37" s="437"/>
      <c r="B37" s="437"/>
      <c r="C37" s="437"/>
      <c r="D37" s="437"/>
      <c r="E37" s="437"/>
    </row>
    <row r="38" spans="1:5" s="459" customFormat="1" x14ac:dyDescent="0.25">
      <c r="A38" s="442"/>
      <c r="C38" s="437"/>
      <c r="D38" s="437"/>
      <c r="E38" s="437"/>
    </row>
    <row r="39" spans="1:5" s="459" customFormat="1" x14ac:dyDescent="0.25">
      <c r="A39" s="428"/>
      <c r="B39" s="458"/>
      <c r="C39" s="437"/>
      <c r="D39" s="437"/>
      <c r="E39" s="445"/>
    </row>
    <row r="40" spans="1:5" s="459" customFormat="1" x14ac:dyDescent="0.25">
      <c r="A40" s="447"/>
      <c r="B40" s="458"/>
      <c r="C40" s="437"/>
      <c r="D40" s="437"/>
      <c r="E40" s="445"/>
    </row>
    <row r="41" spans="1:5" s="459" customFormat="1" x14ac:dyDescent="0.25">
      <c r="A41" s="447"/>
      <c r="B41" s="458"/>
      <c r="C41" s="437"/>
      <c r="D41" s="437"/>
      <c r="E41" s="445"/>
    </row>
    <row r="42" spans="1:5" s="459" customFormat="1" x14ac:dyDescent="0.25">
      <c r="A42" s="447"/>
      <c r="B42" s="458"/>
      <c r="C42" s="437"/>
      <c r="D42" s="437"/>
      <c r="E42" s="445"/>
    </row>
    <row r="43" spans="1:5" s="459" customFormat="1" x14ac:dyDescent="0.25">
      <c r="A43" s="447"/>
      <c r="B43" s="458"/>
      <c r="C43" s="437"/>
      <c r="D43" s="437"/>
      <c r="E43" s="445"/>
    </row>
    <row r="44" spans="1:5" s="459" customFormat="1" x14ac:dyDescent="0.25">
      <c r="A44" s="447"/>
      <c r="B44" s="458"/>
      <c r="C44" s="437"/>
      <c r="D44" s="437"/>
      <c r="E44" s="445"/>
    </row>
    <row r="45" spans="1:5" s="459" customFormat="1" x14ac:dyDescent="0.25">
      <c r="A45" s="447"/>
      <c r="B45" s="458"/>
      <c r="E45" s="445"/>
    </row>
    <row r="46" spans="1:5" s="459" customFormat="1" x14ac:dyDescent="0.25">
      <c r="A46" s="447"/>
      <c r="B46" s="458"/>
      <c r="E46" s="445"/>
    </row>
    <row r="47" spans="1:5" s="459" customFormat="1" x14ac:dyDescent="0.25">
      <c r="A47" s="447"/>
      <c r="B47" s="458"/>
      <c r="E47" s="445"/>
    </row>
    <row r="48" spans="1:5" s="459" customFormat="1" x14ac:dyDescent="0.25">
      <c r="A48" s="447"/>
      <c r="B48" s="458"/>
      <c r="E48" s="445"/>
    </row>
    <row r="49" spans="1:5" s="459" customFormat="1" x14ac:dyDescent="0.25">
      <c r="A49" s="447"/>
      <c r="B49" s="458"/>
      <c r="C49" s="437"/>
      <c r="D49" s="437"/>
      <c r="E49" s="445"/>
    </row>
    <row r="50" spans="1:5" x14ac:dyDescent="0.25">
      <c r="A50" s="448"/>
      <c r="B50" s="449"/>
      <c r="C50" s="450"/>
      <c r="D50" s="450"/>
      <c r="E50" s="451"/>
    </row>
    <row r="51" spans="1:5" x14ac:dyDescent="0.25">
      <c r="A51" s="450"/>
      <c r="B51" s="450"/>
      <c r="C51" s="450"/>
      <c r="D51" s="450"/>
      <c r="E51" s="450"/>
    </row>
    <row r="52" spans="1:5" x14ac:dyDescent="0.25">
      <c r="A52" s="450"/>
      <c r="B52" s="450"/>
      <c r="C52" s="450"/>
      <c r="D52" s="450"/>
      <c r="E52" s="450"/>
    </row>
    <row r="53" spans="1:5" x14ac:dyDescent="0.25">
      <c r="A53" s="436"/>
      <c r="B53" s="461"/>
      <c r="C53" s="436"/>
      <c r="D53" s="436"/>
      <c r="E53" s="436"/>
    </row>
    <row r="54" spans="1:5" x14ac:dyDescent="0.25">
      <c r="A54" s="458"/>
      <c r="B54" s="458"/>
      <c r="C54" s="436"/>
      <c r="D54" s="437"/>
      <c r="E54" s="445"/>
    </row>
    <row r="55" spans="1:5" x14ac:dyDescent="0.25">
      <c r="A55" s="458"/>
      <c r="B55" s="458"/>
      <c r="C55" s="436"/>
      <c r="D55" s="437"/>
      <c r="E55" s="445"/>
    </row>
    <row r="56" spans="1:5" x14ac:dyDescent="0.25">
      <c r="A56" s="458"/>
      <c r="B56" s="458"/>
      <c r="C56" s="436"/>
      <c r="D56" s="436"/>
      <c r="E56" s="445"/>
    </row>
    <row r="57" spans="1:5" x14ac:dyDescent="0.25">
      <c r="A57" s="458"/>
      <c r="B57" s="458"/>
      <c r="C57" s="436"/>
      <c r="D57" s="437"/>
      <c r="E57" s="445"/>
    </row>
    <row r="58" spans="1:5" x14ac:dyDescent="0.25">
      <c r="A58" s="458"/>
      <c r="B58" s="458"/>
      <c r="C58" s="436"/>
      <c r="D58" s="437"/>
      <c r="E58" s="445"/>
    </row>
    <row r="59" spans="1:5" x14ac:dyDescent="0.25">
      <c r="A59" s="458"/>
      <c r="B59" s="458"/>
      <c r="C59" s="436"/>
      <c r="D59" s="437"/>
      <c r="E59" s="445"/>
    </row>
    <row r="60" spans="1:5" x14ac:dyDescent="0.25">
      <c r="A60" s="459"/>
      <c r="B60" s="460"/>
      <c r="C60" s="436"/>
      <c r="D60" s="437"/>
      <c r="E60" s="445"/>
    </row>
    <row r="61" spans="1:5" x14ac:dyDescent="0.25">
      <c r="A61" s="437"/>
      <c r="B61" s="437"/>
      <c r="C61" s="437"/>
      <c r="D61" s="437"/>
      <c r="E61" s="437"/>
    </row>
    <row r="62" spans="1:5" x14ac:dyDescent="0.25">
      <c r="A62" s="437"/>
      <c r="B62" s="437"/>
      <c r="C62" s="437"/>
      <c r="D62" s="437"/>
      <c r="E62" s="437"/>
    </row>
    <row r="63" spans="1:5" x14ac:dyDescent="0.25">
      <c r="A63" s="445"/>
      <c r="B63" s="461"/>
      <c r="C63" s="437"/>
      <c r="D63" s="437"/>
      <c r="E63" s="437"/>
    </row>
    <row r="64" spans="1:5" x14ac:dyDescent="0.25">
      <c r="A64" s="458"/>
      <c r="B64" s="458"/>
      <c r="C64" s="437"/>
      <c r="D64" s="437"/>
      <c r="E64" s="445"/>
    </row>
    <row r="65" spans="1:5" x14ac:dyDescent="0.25">
      <c r="A65" s="458"/>
      <c r="B65" s="458"/>
      <c r="C65" s="459"/>
      <c r="D65" s="459"/>
      <c r="E65" s="445"/>
    </row>
    <row r="66" spans="1:5" x14ac:dyDescent="0.25">
      <c r="A66" s="458"/>
      <c r="B66" s="458"/>
      <c r="C66" s="459"/>
      <c r="D66" s="459"/>
      <c r="E66" s="445"/>
    </row>
    <row r="67" spans="1:5" x14ac:dyDescent="0.25">
      <c r="A67" s="458"/>
      <c r="B67" s="466"/>
      <c r="C67" s="437"/>
      <c r="D67" s="437"/>
      <c r="E67" s="445"/>
    </row>
    <row r="68" spans="1:5" x14ac:dyDescent="0.25">
      <c r="A68" s="463"/>
      <c r="B68" s="460"/>
      <c r="C68" s="437"/>
      <c r="D68" s="437"/>
      <c r="E68" s="445"/>
    </row>
    <row r="69" spans="1:5" x14ac:dyDescent="0.25">
      <c r="A69" s="463"/>
      <c r="B69" s="460"/>
      <c r="C69" s="437"/>
      <c r="D69" s="437"/>
      <c r="E69" s="445"/>
    </row>
    <row r="70" spans="1:5" x14ac:dyDescent="0.25">
      <c r="A70" s="458"/>
      <c r="B70" s="460"/>
      <c r="C70" s="437"/>
      <c r="D70" s="437"/>
      <c r="E70" s="445"/>
    </row>
    <row r="71" spans="1:5" x14ac:dyDescent="0.25">
      <c r="A71" s="458"/>
      <c r="B71" s="458"/>
      <c r="C71" s="437"/>
      <c r="D71" s="437"/>
      <c r="E71" s="445"/>
    </row>
    <row r="72" spans="1:5" x14ac:dyDescent="0.25">
      <c r="A72" s="463"/>
      <c r="B72" s="460"/>
      <c r="C72" s="437"/>
      <c r="D72" s="437"/>
      <c r="E72" s="445"/>
    </row>
    <row r="73" spans="1:5" x14ac:dyDescent="0.25">
      <c r="A73" s="463"/>
      <c r="B73" s="992"/>
      <c r="C73" s="437"/>
      <c r="D73" s="437"/>
      <c r="E73" s="437"/>
    </row>
    <row r="74" spans="1:5" x14ac:dyDescent="0.25">
      <c r="A74" s="469"/>
      <c r="B74" s="461"/>
      <c r="C74" s="437"/>
      <c r="D74" s="437"/>
      <c r="E74" s="469"/>
    </row>
    <row r="75" spans="1:5" x14ac:dyDescent="0.25">
      <c r="A75" s="458"/>
      <c r="B75" s="458"/>
      <c r="C75" s="437"/>
      <c r="D75" s="437"/>
      <c r="E75" s="437"/>
    </row>
    <row r="76" spans="1:5" x14ac:dyDescent="0.25">
      <c r="A76" s="458"/>
      <c r="B76" s="556"/>
      <c r="C76" s="437"/>
      <c r="D76" s="437"/>
      <c r="E76" s="437"/>
    </row>
    <row r="77" spans="1:5" x14ac:dyDescent="0.25">
      <c r="A77" s="471"/>
      <c r="B77" s="471"/>
      <c r="C77" s="450"/>
      <c r="D77" s="450"/>
      <c r="E77" s="450"/>
    </row>
    <row r="78" spans="1:5" x14ac:dyDescent="0.25">
      <c r="A78" s="471"/>
      <c r="B78" s="471"/>
      <c r="C78" s="450"/>
      <c r="D78" s="450"/>
      <c r="E78" s="450"/>
    </row>
    <row r="79" spans="1:5" x14ac:dyDescent="0.25">
      <c r="A79" s="471"/>
      <c r="B79" s="471"/>
      <c r="C79" s="450"/>
      <c r="D79" s="450"/>
      <c r="E79" s="450"/>
    </row>
    <row r="80" spans="1:5" x14ac:dyDescent="0.25">
      <c r="A80" s="471"/>
      <c r="B80" s="471"/>
      <c r="C80" s="450"/>
      <c r="D80" s="450"/>
      <c r="E80" s="450"/>
    </row>
    <row r="81" spans="1:5" x14ac:dyDescent="0.25">
      <c r="A81" s="471"/>
      <c r="B81" s="471"/>
      <c r="C81" s="450"/>
      <c r="D81" s="450"/>
      <c r="E81" s="450"/>
    </row>
    <row r="82" spans="1:5" x14ac:dyDescent="0.25">
      <c r="A82" s="471"/>
      <c r="B82" s="471"/>
      <c r="C82" s="450"/>
      <c r="D82" s="450"/>
      <c r="E82" s="450"/>
    </row>
    <row r="83" spans="1:5" x14ac:dyDescent="0.25">
      <c r="A83" s="471"/>
      <c r="B83" s="471"/>
      <c r="C83" s="450"/>
      <c r="D83" s="450"/>
      <c r="E83" s="450"/>
    </row>
    <row r="84" spans="1:5" x14ac:dyDescent="0.25">
      <c r="A84" s="471"/>
      <c r="B84" s="471"/>
      <c r="C84" s="450"/>
      <c r="D84" s="450"/>
      <c r="E84" s="450"/>
    </row>
    <row r="85" spans="1:5" x14ac:dyDescent="0.25">
      <c r="A85" s="471"/>
      <c r="B85" s="471"/>
      <c r="C85" s="450"/>
      <c r="D85" s="450"/>
      <c r="E85" s="450"/>
    </row>
    <row r="86" spans="1:5" x14ac:dyDescent="0.25">
      <c r="A86" s="458"/>
      <c r="B86" s="458"/>
      <c r="C86" s="437"/>
      <c r="D86" s="437"/>
      <c r="E86" s="437"/>
    </row>
    <row r="87" spans="1:5" x14ac:dyDescent="0.25">
      <c r="A87" s="463"/>
      <c r="B87" s="460"/>
      <c r="C87" s="437"/>
      <c r="D87" s="437"/>
      <c r="E87" s="437"/>
    </row>
    <row r="88" spans="1:5" x14ac:dyDescent="0.25">
      <c r="A88" s="463"/>
      <c r="B88" s="459"/>
      <c r="C88" s="437"/>
      <c r="D88" s="437"/>
      <c r="E88" s="437"/>
    </row>
    <row r="89" spans="1:5" x14ac:dyDescent="0.25">
      <c r="A89" s="469"/>
      <c r="B89" s="993"/>
      <c r="C89" s="437"/>
      <c r="D89" s="437"/>
      <c r="E89" s="437"/>
    </row>
    <row r="91" spans="1:5" x14ac:dyDescent="0.25">
      <c r="A91" s="459"/>
      <c r="B91" s="459"/>
      <c r="C91" s="459"/>
      <c r="D91" s="459"/>
      <c r="E91" s="459"/>
    </row>
    <row r="92" spans="1:5" x14ac:dyDescent="0.25">
      <c r="A92" s="558"/>
      <c r="B92" s="477"/>
      <c r="C92" s="459"/>
      <c r="D92" s="459"/>
      <c r="E92" s="459"/>
    </row>
    <row r="93" spans="1:5" x14ac:dyDescent="0.25">
      <c r="A93" s="558"/>
      <c r="B93" s="477"/>
      <c r="C93" s="459"/>
      <c r="D93" s="459"/>
      <c r="E93" s="459"/>
    </row>
    <row r="94" spans="1:5" x14ac:dyDescent="0.25">
      <c r="A94" s="459"/>
      <c r="B94" s="477"/>
      <c r="C94" s="459"/>
      <c r="D94" s="459"/>
      <c r="E94" s="459"/>
    </row>
    <row r="95" spans="1:5" x14ac:dyDescent="0.25">
      <c r="A95" s="459"/>
      <c r="B95" s="459"/>
      <c r="C95" s="459"/>
      <c r="D95" s="459"/>
      <c r="E95" s="459"/>
    </row>
    <row r="108" spans="2:2" x14ac:dyDescent="0.25">
      <c r="B108" s="559"/>
    </row>
    <row r="109" spans="2:2" x14ac:dyDescent="0.25">
      <c r="B109" s="560"/>
    </row>
    <row r="320" spans="2:2" x14ac:dyDescent="0.25">
      <c r="B320" s="493"/>
    </row>
  </sheetData>
  <mergeCells count="2">
    <mergeCell ref="B15:C15"/>
    <mergeCell ref="B19:E19"/>
  </mergeCell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1" manualBreakCount="1">
    <brk id="84"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E320"/>
  <sheetViews>
    <sheetView view="pageBreakPreview" zoomScaleNormal="90" zoomScaleSheetLayoutView="100" zoomScalePageLayoutView="130" workbookViewId="0">
      <selection activeCell="B75" sqref="B75"/>
    </sheetView>
  </sheetViews>
  <sheetFormatPr defaultRowHeight="15" x14ac:dyDescent="0.25"/>
  <cols>
    <col min="1" max="4" width="15.140625" style="400" customWidth="1"/>
    <col min="5" max="5" width="19.42578125" style="400" customWidth="1"/>
    <col min="6" max="16384" width="9.140625" style="400"/>
  </cols>
  <sheetData>
    <row r="2" spans="1:5" x14ac:dyDescent="0.25">
      <c r="B2" s="493"/>
    </row>
    <row r="3" spans="1:5" x14ac:dyDescent="0.25">
      <c r="A3" s="494"/>
      <c r="B3" s="494"/>
      <c r="C3" s="494"/>
      <c r="D3" s="494"/>
      <c r="E3" s="494"/>
    </row>
    <row r="4" spans="1:5" ht="15.75" x14ac:dyDescent="0.25">
      <c r="A4" s="495" t="s">
        <v>33</v>
      </c>
      <c r="B4" s="337" t="s">
        <v>145</v>
      </c>
      <c r="C4" s="393"/>
      <c r="D4" s="393"/>
      <c r="E4" s="496"/>
    </row>
    <row r="5" spans="1:5" ht="15.75" x14ac:dyDescent="0.25">
      <c r="A5" s="401"/>
      <c r="B5" s="337" t="s">
        <v>146</v>
      </c>
      <c r="C5" s="393"/>
      <c r="D5" s="393"/>
      <c r="E5" s="496"/>
    </row>
    <row r="6" spans="1:5" x14ac:dyDescent="0.25">
      <c r="A6" s="401"/>
      <c r="B6" s="340"/>
      <c r="C6" s="396"/>
      <c r="D6" s="393"/>
      <c r="E6" s="496"/>
    </row>
    <row r="7" spans="1:5" x14ac:dyDescent="0.25">
      <c r="A7" s="497" t="s">
        <v>34</v>
      </c>
      <c r="B7" s="342" t="s">
        <v>97</v>
      </c>
      <c r="C7" s="396"/>
      <c r="D7" s="393"/>
      <c r="E7" s="496"/>
    </row>
    <row r="8" spans="1:5" x14ac:dyDescent="0.25">
      <c r="A8" s="401"/>
      <c r="B8" s="342" t="s">
        <v>98</v>
      </c>
      <c r="C8" s="393"/>
      <c r="D8" s="393"/>
      <c r="E8" s="496"/>
    </row>
    <row r="9" spans="1:5" x14ac:dyDescent="0.25">
      <c r="A9" s="401"/>
      <c r="B9" s="343"/>
      <c r="C9" s="393"/>
      <c r="D9" s="393"/>
      <c r="E9" s="496"/>
    </row>
    <row r="10" spans="1:5" x14ac:dyDescent="0.25">
      <c r="A10" s="401"/>
      <c r="C10" s="393"/>
      <c r="D10" s="393"/>
      <c r="E10" s="496"/>
    </row>
    <row r="11" spans="1:5" x14ac:dyDescent="0.25">
      <c r="A11" s="495" t="s">
        <v>35</v>
      </c>
      <c r="B11" s="344" t="s">
        <v>147</v>
      </c>
      <c r="C11" s="401"/>
      <c r="D11" s="402"/>
      <c r="E11" s="402"/>
    </row>
    <row r="12" spans="1:5" x14ac:dyDescent="0.25">
      <c r="A12" s="401"/>
      <c r="B12" s="344" t="s">
        <v>146</v>
      </c>
      <c r="C12" s="402"/>
      <c r="D12" s="402"/>
      <c r="E12" s="402"/>
    </row>
    <row r="13" spans="1:5" x14ac:dyDescent="0.25">
      <c r="A13" s="401"/>
      <c r="B13" s="404"/>
      <c r="C13" s="393"/>
      <c r="D13" s="405"/>
      <c r="E13" s="496"/>
    </row>
    <row r="14" spans="1:5" ht="15.75" x14ac:dyDescent="0.25">
      <c r="A14" s="498" t="s">
        <v>41</v>
      </c>
      <c r="B14" s="407" t="s">
        <v>42</v>
      </c>
      <c r="C14" s="393"/>
      <c r="D14" s="405"/>
      <c r="E14" s="496"/>
    </row>
    <row r="15" spans="1:5" ht="26.25" customHeight="1" x14ac:dyDescent="0.25">
      <c r="A15" s="401"/>
      <c r="B15" s="1208" t="s">
        <v>43</v>
      </c>
      <c r="C15" s="1209"/>
      <c r="D15" s="393"/>
      <c r="E15" s="496"/>
    </row>
    <row r="16" spans="1:5" ht="72.75" customHeight="1" x14ac:dyDescent="0.25">
      <c r="A16" s="401"/>
      <c r="D16" s="393"/>
      <c r="E16" s="496"/>
    </row>
    <row r="17" spans="1:5" ht="57.75" customHeight="1" x14ac:dyDescent="0.25">
      <c r="A17" s="401"/>
      <c r="B17" s="495"/>
      <c r="C17" s="393"/>
      <c r="D17" s="393"/>
      <c r="E17" s="496"/>
    </row>
    <row r="18" spans="1:5" s="500" customFormat="1" ht="43.5" customHeight="1" x14ac:dyDescent="0.25">
      <c r="A18" s="393"/>
      <c r="B18" s="402"/>
      <c r="C18" s="393"/>
      <c r="D18" s="393"/>
      <c r="E18" s="393"/>
    </row>
    <row r="19" spans="1:5" ht="18.75" x14ac:dyDescent="0.25">
      <c r="A19" s="499"/>
      <c r="B19" s="1260" t="s">
        <v>153</v>
      </c>
      <c r="C19" s="1260"/>
      <c r="D19" s="1260"/>
      <c r="E19" s="1260"/>
    </row>
    <row r="20" spans="1:5" x14ac:dyDescent="0.25">
      <c r="A20" s="393"/>
      <c r="B20" s="402"/>
      <c r="C20" s="501"/>
      <c r="D20" s="393"/>
      <c r="E20" s="393"/>
    </row>
    <row r="21" spans="1:5" ht="18.75" x14ac:dyDescent="0.3">
      <c r="A21" s="502"/>
      <c r="B21" s="405"/>
      <c r="C21" s="405"/>
      <c r="D21" s="405"/>
      <c r="E21" s="405"/>
    </row>
    <row r="22" spans="1:5" s="341" customFormat="1" ht="18.75" x14ac:dyDescent="0.2">
      <c r="A22" s="989"/>
      <c r="B22" s="990"/>
      <c r="C22" s="990"/>
      <c r="D22" s="990"/>
      <c r="E22" s="990"/>
    </row>
    <row r="23" spans="1:5" s="484" customFormat="1" ht="18.75" x14ac:dyDescent="0.2">
      <c r="A23" s="990"/>
      <c r="B23" s="990"/>
      <c r="C23" s="990"/>
      <c r="D23" s="990"/>
      <c r="E23" s="990"/>
    </row>
    <row r="24" spans="1:5" s="341" customFormat="1" ht="20.100000000000001" customHeight="1" x14ac:dyDescent="0.2">
      <c r="A24" s="516"/>
      <c r="B24" s="583"/>
      <c r="C24" s="518"/>
      <c r="D24" s="518"/>
      <c r="E24" s="518"/>
    </row>
    <row r="25" spans="1:5" s="484" customFormat="1" ht="20.100000000000001" customHeight="1" x14ac:dyDescent="0.2">
      <c r="A25" s="516"/>
      <c r="B25" s="517"/>
      <c r="C25" s="518"/>
      <c r="D25" s="518"/>
      <c r="E25" s="520"/>
    </row>
    <row r="26" spans="1:5" s="484" customFormat="1" ht="20.100000000000001" customHeight="1" x14ac:dyDescent="0.2">
      <c r="A26" s="516"/>
      <c r="B26" s="517"/>
      <c r="C26" s="518"/>
      <c r="D26" s="519"/>
      <c r="E26" s="520"/>
    </row>
    <row r="27" spans="1:5" s="484" customFormat="1" ht="20.100000000000001" customHeight="1" x14ac:dyDescent="0.2">
      <c r="A27" s="426"/>
      <c r="B27" s="422"/>
      <c r="C27" s="423"/>
      <c r="D27" s="991"/>
      <c r="E27" s="424"/>
    </row>
    <row r="28" spans="1:5" s="484" customFormat="1" ht="20.100000000000001" customHeight="1" x14ac:dyDescent="0.2">
      <c r="A28" s="428"/>
      <c r="B28" s="428"/>
      <c r="C28" s="423"/>
      <c r="D28" s="423"/>
      <c r="E28" s="424"/>
    </row>
    <row r="29" spans="1:5" s="484" customFormat="1" ht="20.100000000000001" customHeight="1" x14ac:dyDescent="0.2">
      <c r="A29" s="428"/>
      <c r="B29" s="422"/>
      <c r="C29" s="421"/>
      <c r="D29" s="991"/>
      <c r="E29" s="430"/>
    </row>
    <row r="30" spans="1:5" s="484" customFormat="1" ht="20.100000000000001" customHeight="1" x14ac:dyDescent="0.2">
      <c r="A30" s="428"/>
      <c r="B30" s="428"/>
      <c r="C30" s="421"/>
      <c r="D30" s="991"/>
      <c r="E30" s="432"/>
    </row>
    <row r="31" spans="1:5" s="484" customFormat="1" ht="20.100000000000001" customHeight="1" x14ac:dyDescent="0.2">
      <c r="A31" s="428"/>
      <c r="B31" s="428"/>
      <c r="C31" s="421"/>
      <c r="D31" s="991"/>
      <c r="E31" s="430"/>
    </row>
    <row r="32" spans="1:5" s="459" customFormat="1" ht="20.100000000000001" customHeight="1" x14ac:dyDescent="0.25">
      <c r="A32" s="434"/>
      <c r="B32" s="435"/>
      <c r="C32" s="436"/>
      <c r="D32" s="437"/>
      <c r="E32" s="438"/>
    </row>
    <row r="33" spans="1:5" s="459" customFormat="1" ht="20.100000000000001" customHeight="1" x14ac:dyDescent="0.25">
      <c r="A33" s="434"/>
      <c r="B33" s="435"/>
      <c r="C33" s="436"/>
      <c r="D33" s="437"/>
      <c r="E33" s="438"/>
    </row>
    <row r="34" spans="1:5" s="459" customFormat="1" x14ac:dyDescent="0.25">
      <c r="A34" s="434"/>
      <c r="B34" s="435"/>
      <c r="C34" s="436"/>
      <c r="D34" s="437"/>
      <c r="E34" s="438"/>
    </row>
    <row r="35" spans="1:5" s="459" customFormat="1" x14ac:dyDescent="0.25">
      <c r="A35" s="434"/>
      <c r="B35" s="435"/>
      <c r="C35" s="436"/>
      <c r="D35" s="437"/>
      <c r="E35" s="438"/>
    </row>
    <row r="36" spans="1:5" s="459" customFormat="1" x14ac:dyDescent="0.25">
      <c r="A36" s="437"/>
      <c r="B36" s="437"/>
      <c r="C36" s="437"/>
      <c r="D36" s="437"/>
      <c r="E36" s="437"/>
    </row>
    <row r="37" spans="1:5" s="459" customFormat="1" x14ac:dyDescent="0.25">
      <c r="A37" s="437"/>
      <c r="B37" s="437"/>
      <c r="C37" s="437"/>
      <c r="D37" s="437"/>
      <c r="E37" s="437"/>
    </row>
    <row r="38" spans="1:5" s="459" customFormat="1" x14ac:dyDescent="0.25">
      <c r="A38" s="442"/>
      <c r="C38" s="437"/>
      <c r="D38" s="437"/>
      <c r="E38" s="437"/>
    </row>
    <row r="39" spans="1:5" s="459" customFormat="1" x14ac:dyDescent="0.25">
      <c r="A39" s="428"/>
      <c r="B39" s="458"/>
      <c r="C39" s="437"/>
      <c r="D39" s="437"/>
      <c r="E39" s="445"/>
    </row>
    <row r="40" spans="1:5" s="459" customFormat="1" x14ac:dyDescent="0.25">
      <c r="A40" s="447"/>
      <c r="B40" s="458"/>
      <c r="C40" s="437"/>
      <c r="D40" s="437"/>
      <c r="E40" s="445"/>
    </row>
    <row r="41" spans="1:5" s="459" customFormat="1" x14ac:dyDescent="0.25">
      <c r="A41" s="447"/>
      <c r="B41" s="458"/>
      <c r="C41" s="437"/>
      <c r="D41" s="437"/>
      <c r="E41" s="445"/>
    </row>
    <row r="42" spans="1:5" s="459" customFormat="1" x14ac:dyDescent="0.25">
      <c r="A42" s="447"/>
      <c r="B42" s="458"/>
      <c r="C42" s="437"/>
      <c r="D42" s="437"/>
      <c r="E42" s="445"/>
    </row>
    <row r="43" spans="1:5" s="459" customFormat="1" x14ac:dyDescent="0.25">
      <c r="A43" s="447"/>
      <c r="B43" s="458"/>
      <c r="C43" s="437"/>
      <c r="D43" s="437"/>
      <c r="E43" s="445"/>
    </row>
    <row r="44" spans="1:5" s="459" customFormat="1" x14ac:dyDescent="0.25">
      <c r="A44" s="447"/>
      <c r="B44" s="458"/>
      <c r="C44" s="437"/>
      <c r="D44" s="437"/>
      <c r="E44" s="445"/>
    </row>
    <row r="45" spans="1:5" s="459" customFormat="1" x14ac:dyDescent="0.25">
      <c r="A45" s="447"/>
      <c r="B45" s="458"/>
      <c r="E45" s="445"/>
    </row>
    <row r="46" spans="1:5" s="459" customFormat="1" x14ac:dyDescent="0.25">
      <c r="A46" s="447"/>
      <c r="B46" s="458"/>
      <c r="E46" s="445"/>
    </row>
    <row r="47" spans="1:5" s="459" customFormat="1" x14ac:dyDescent="0.25">
      <c r="A47" s="447"/>
      <c r="B47" s="458"/>
      <c r="E47" s="445"/>
    </row>
    <row r="48" spans="1:5" s="459" customFormat="1" x14ac:dyDescent="0.25">
      <c r="A48" s="447"/>
      <c r="B48" s="458"/>
      <c r="E48" s="445"/>
    </row>
    <row r="49" spans="1:5" s="459" customFormat="1" x14ac:dyDescent="0.25">
      <c r="A49" s="447"/>
      <c r="B49" s="458"/>
      <c r="C49" s="437"/>
      <c r="D49" s="437"/>
      <c r="E49" s="445"/>
    </row>
    <row r="50" spans="1:5" x14ac:dyDescent="0.25">
      <c r="A50" s="448"/>
      <c r="B50" s="449"/>
      <c r="C50" s="450"/>
      <c r="D50" s="450"/>
      <c r="E50" s="451"/>
    </row>
    <row r="51" spans="1:5" x14ac:dyDescent="0.25">
      <c r="A51" s="450"/>
      <c r="B51" s="450"/>
      <c r="C51" s="450"/>
      <c r="D51" s="450"/>
      <c r="E51" s="450"/>
    </row>
    <row r="52" spans="1:5" x14ac:dyDescent="0.25">
      <c r="A52" s="450"/>
      <c r="B52" s="450"/>
      <c r="C52" s="450"/>
      <c r="D52" s="450"/>
      <c r="E52" s="450"/>
    </row>
    <row r="53" spans="1:5" x14ac:dyDescent="0.25">
      <c r="A53" s="436"/>
      <c r="B53" s="461"/>
      <c r="C53" s="436"/>
      <c r="D53" s="436"/>
      <c r="E53" s="436"/>
    </row>
    <row r="54" spans="1:5" x14ac:dyDescent="0.25">
      <c r="A54" s="458"/>
      <c r="B54" s="458"/>
      <c r="C54" s="436"/>
      <c r="D54" s="437"/>
      <c r="E54" s="445"/>
    </row>
    <row r="55" spans="1:5" x14ac:dyDescent="0.25">
      <c r="A55" s="458"/>
      <c r="B55" s="458"/>
      <c r="C55" s="436"/>
      <c r="D55" s="437"/>
      <c r="E55" s="445"/>
    </row>
    <row r="56" spans="1:5" x14ac:dyDescent="0.25">
      <c r="A56" s="458"/>
      <c r="B56" s="458"/>
      <c r="C56" s="436"/>
      <c r="D56" s="436"/>
      <c r="E56" s="445"/>
    </row>
    <row r="57" spans="1:5" x14ac:dyDescent="0.25">
      <c r="A57" s="458"/>
      <c r="B57" s="458"/>
      <c r="C57" s="436"/>
      <c r="D57" s="437"/>
      <c r="E57" s="445"/>
    </row>
    <row r="58" spans="1:5" x14ac:dyDescent="0.25">
      <c r="A58" s="458"/>
      <c r="B58" s="458"/>
      <c r="C58" s="436"/>
      <c r="D58" s="437"/>
      <c r="E58" s="445"/>
    </row>
    <row r="59" spans="1:5" x14ac:dyDescent="0.25">
      <c r="A59" s="458"/>
      <c r="B59" s="458"/>
      <c r="C59" s="436"/>
      <c r="D59" s="437"/>
      <c r="E59" s="445"/>
    </row>
    <row r="60" spans="1:5" x14ac:dyDescent="0.25">
      <c r="A60" s="459"/>
      <c r="B60" s="460"/>
      <c r="C60" s="436"/>
      <c r="D60" s="437"/>
      <c r="E60" s="445"/>
    </row>
    <row r="61" spans="1:5" x14ac:dyDescent="0.25">
      <c r="A61" s="437"/>
      <c r="B61" s="437"/>
      <c r="C61" s="437"/>
      <c r="D61" s="437"/>
      <c r="E61" s="437"/>
    </row>
    <row r="62" spans="1:5" x14ac:dyDescent="0.25">
      <c r="A62" s="437"/>
      <c r="B62" s="437"/>
      <c r="C62" s="437"/>
      <c r="D62" s="437"/>
      <c r="E62" s="437"/>
    </row>
    <row r="63" spans="1:5" x14ac:dyDescent="0.25">
      <c r="A63" s="445"/>
      <c r="B63" s="461"/>
      <c r="C63" s="437"/>
      <c r="D63" s="437"/>
      <c r="E63" s="437"/>
    </row>
    <row r="64" spans="1:5" x14ac:dyDescent="0.25">
      <c r="A64" s="458"/>
      <c r="B64" s="458"/>
      <c r="C64" s="437"/>
      <c r="D64" s="437"/>
      <c r="E64" s="445"/>
    </row>
    <row r="65" spans="1:5" x14ac:dyDescent="0.25">
      <c r="A65" s="458"/>
      <c r="B65" s="458"/>
      <c r="C65" s="459"/>
      <c r="D65" s="459"/>
      <c r="E65" s="445"/>
    </row>
    <row r="66" spans="1:5" x14ac:dyDescent="0.25">
      <c r="A66" s="458"/>
      <c r="B66" s="458"/>
      <c r="C66" s="459"/>
      <c r="D66" s="459"/>
      <c r="E66" s="445"/>
    </row>
    <row r="67" spans="1:5" x14ac:dyDescent="0.25">
      <c r="A67" s="458"/>
      <c r="B67" s="466"/>
      <c r="C67" s="437"/>
      <c r="D67" s="437"/>
      <c r="E67" s="445"/>
    </row>
    <row r="68" spans="1:5" x14ac:dyDescent="0.25">
      <c r="A68" s="463"/>
      <c r="B68" s="460"/>
      <c r="C68" s="437"/>
      <c r="D68" s="437"/>
      <c r="E68" s="445"/>
    </row>
    <row r="69" spans="1:5" x14ac:dyDescent="0.25">
      <c r="A69" s="463"/>
      <c r="B69" s="460"/>
      <c r="C69" s="437"/>
      <c r="D69" s="437"/>
      <c r="E69" s="445"/>
    </row>
    <row r="70" spans="1:5" x14ac:dyDescent="0.25">
      <c r="A70" s="458"/>
      <c r="B70" s="460"/>
      <c r="C70" s="437"/>
      <c r="D70" s="437"/>
      <c r="E70" s="445"/>
    </row>
    <row r="71" spans="1:5" x14ac:dyDescent="0.25">
      <c r="A71" s="458"/>
      <c r="B71" s="458"/>
      <c r="C71" s="437"/>
      <c r="D71" s="437"/>
      <c r="E71" s="445"/>
    </row>
    <row r="72" spans="1:5" x14ac:dyDescent="0.25">
      <c r="A72" s="463"/>
      <c r="B72" s="460"/>
      <c r="C72" s="437"/>
      <c r="D72" s="437"/>
      <c r="E72" s="445"/>
    </row>
    <row r="73" spans="1:5" x14ac:dyDescent="0.25">
      <c r="A73" s="463"/>
      <c r="B73" s="992"/>
      <c r="C73" s="437"/>
      <c r="D73" s="437"/>
      <c r="E73" s="437"/>
    </row>
    <row r="74" spans="1:5" x14ac:dyDescent="0.25">
      <c r="A74" s="469"/>
      <c r="B74" s="461"/>
      <c r="C74" s="437"/>
      <c r="D74" s="437"/>
      <c r="E74" s="469"/>
    </row>
    <row r="75" spans="1:5" x14ac:dyDescent="0.25">
      <c r="A75" s="458"/>
      <c r="B75" s="458"/>
      <c r="C75" s="437"/>
      <c r="D75" s="437"/>
      <c r="E75" s="437"/>
    </row>
    <row r="76" spans="1:5" x14ac:dyDescent="0.25">
      <c r="A76" s="458"/>
      <c r="B76" s="556"/>
      <c r="C76" s="437"/>
      <c r="D76" s="437"/>
      <c r="E76" s="437"/>
    </row>
    <row r="77" spans="1:5" x14ac:dyDescent="0.25">
      <c r="A77" s="471"/>
      <c r="B77" s="471"/>
      <c r="C77" s="450"/>
      <c r="D77" s="450"/>
      <c r="E77" s="450"/>
    </row>
    <row r="78" spans="1:5" x14ac:dyDescent="0.25">
      <c r="A78" s="471"/>
      <c r="B78" s="471"/>
      <c r="C78" s="450"/>
      <c r="D78" s="450"/>
      <c r="E78" s="450"/>
    </row>
    <row r="79" spans="1:5" x14ac:dyDescent="0.25">
      <c r="A79" s="471"/>
      <c r="B79" s="471"/>
      <c r="C79" s="450"/>
      <c r="D79" s="450"/>
      <c r="E79" s="450"/>
    </row>
    <row r="80" spans="1:5" x14ac:dyDescent="0.25">
      <c r="A80" s="471"/>
      <c r="B80" s="471"/>
      <c r="C80" s="450"/>
      <c r="D80" s="450"/>
      <c r="E80" s="450"/>
    </row>
    <row r="81" spans="1:5" x14ac:dyDescent="0.25">
      <c r="A81" s="471"/>
      <c r="B81" s="471"/>
      <c r="C81" s="450"/>
      <c r="D81" s="450"/>
      <c r="E81" s="450"/>
    </row>
    <row r="82" spans="1:5" x14ac:dyDescent="0.25">
      <c r="A82" s="471"/>
      <c r="B82" s="471"/>
      <c r="C82" s="450"/>
      <c r="D82" s="450"/>
      <c r="E82" s="450"/>
    </row>
    <row r="83" spans="1:5" x14ac:dyDescent="0.25">
      <c r="A83" s="471"/>
      <c r="B83" s="471"/>
      <c r="C83" s="450"/>
      <c r="D83" s="450"/>
      <c r="E83" s="450"/>
    </row>
    <row r="84" spans="1:5" x14ac:dyDescent="0.25">
      <c r="A84" s="471"/>
      <c r="B84" s="471"/>
      <c r="C84" s="450"/>
      <c r="D84" s="450"/>
      <c r="E84" s="450"/>
    </row>
    <row r="85" spans="1:5" x14ac:dyDescent="0.25">
      <c r="A85" s="471"/>
      <c r="B85" s="471"/>
      <c r="C85" s="450"/>
      <c r="D85" s="450"/>
      <c r="E85" s="450"/>
    </row>
    <row r="86" spans="1:5" x14ac:dyDescent="0.25">
      <c r="A86" s="458"/>
      <c r="B86" s="458"/>
      <c r="C86" s="437"/>
      <c r="D86" s="437"/>
      <c r="E86" s="437"/>
    </row>
    <row r="87" spans="1:5" x14ac:dyDescent="0.25">
      <c r="A87" s="463"/>
      <c r="B87" s="460"/>
      <c r="C87" s="437"/>
      <c r="D87" s="437"/>
      <c r="E87" s="437"/>
    </row>
    <row r="88" spans="1:5" x14ac:dyDescent="0.25">
      <c r="A88" s="463"/>
      <c r="B88" s="459"/>
      <c r="C88" s="437"/>
      <c r="D88" s="437"/>
      <c r="E88" s="437"/>
    </row>
    <row r="89" spans="1:5" x14ac:dyDescent="0.25">
      <c r="A89" s="469"/>
      <c r="B89" s="993"/>
      <c r="C89" s="437"/>
      <c r="D89" s="437"/>
      <c r="E89" s="437"/>
    </row>
    <row r="91" spans="1:5" x14ac:dyDescent="0.25">
      <c r="A91" s="459"/>
      <c r="B91" s="459"/>
      <c r="C91" s="459"/>
      <c r="D91" s="459"/>
      <c r="E91" s="459"/>
    </row>
    <row r="92" spans="1:5" x14ac:dyDescent="0.25">
      <c r="A92" s="558"/>
      <c r="B92" s="477"/>
      <c r="C92" s="459"/>
      <c r="D92" s="459"/>
      <c r="E92" s="459"/>
    </row>
    <row r="93" spans="1:5" x14ac:dyDescent="0.25">
      <c r="A93" s="558"/>
      <c r="B93" s="477"/>
      <c r="C93" s="459"/>
      <c r="D93" s="459"/>
      <c r="E93" s="459"/>
    </row>
    <row r="94" spans="1:5" x14ac:dyDescent="0.25">
      <c r="A94" s="459"/>
      <c r="B94" s="477"/>
      <c r="C94" s="459"/>
      <c r="D94" s="459"/>
      <c r="E94" s="459"/>
    </row>
    <row r="95" spans="1:5" x14ac:dyDescent="0.25">
      <c r="A95" s="459"/>
      <c r="B95" s="459"/>
      <c r="C95" s="459"/>
      <c r="D95" s="459"/>
      <c r="E95" s="459"/>
    </row>
    <row r="108" spans="2:2" x14ac:dyDescent="0.25">
      <c r="B108" s="559"/>
    </row>
    <row r="109" spans="2:2" x14ac:dyDescent="0.25">
      <c r="B109" s="560"/>
    </row>
    <row r="320" spans="2:2" x14ac:dyDescent="0.25">
      <c r="B320" s="493"/>
    </row>
  </sheetData>
  <mergeCells count="2">
    <mergeCell ref="B15:C15"/>
    <mergeCell ref="B19:E19"/>
  </mergeCell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1" manualBreakCount="1">
    <brk id="84"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F95"/>
  <sheetViews>
    <sheetView view="pageBreakPreview" topLeftCell="A13" zoomScaleNormal="90" zoomScaleSheetLayoutView="100" workbookViewId="0">
      <selection activeCell="I35" sqref="I35"/>
    </sheetView>
  </sheetViews>
  <sheetFormatPr defaultRowHeight="15" x14ac:dyDescent="0.25"/>
  <cols>
    <col min="1" max="1" width="13" style="1034" customWidth="1"/>
    <col min="2" max="4" width="15.140625" style="1034" customWidth="1"/>
    <col min="5" max="5" width="12.140625" style="1034" customWidth="1"/>
    <col min="6" max="6" width="18" style="1094" customWidth="1"/>
    <col min="7" max="256" width="9.140625" style="1034"/>
    <col min="257" max="257" width="13" style="1034" customWidth="1"/>
    <col min="258" max="260" width="15.140625" style="1034" customWidth="1"/>
    <col min="261" max="261" width="12.140625" style="1034" customWidth="1"/>
    <col min="262" max="262" width="18" style="1034" customWidth="1"/>
    <col min="263" max="512" width="9.140625" style="1034"/>
    <col min="513" max="513" width="13" style="1034" customWidth="1"/>
    <col min="514" max="516" width="15.140625" style="1034" customWidth="1"/>
    <col min="517" max="517" width="12.140625" style="1034" customWidth="1"/>
    <col min="518" max="518" width="18" style="1034" customWidth="1"/>
    <col min="519" max="768" width="9.140625" style="1034"/>
    <col min="769" max="769" width="13" style="1034" customWidth="1"/>
    <col min="770" max="772" width="15.140625" style="1034" customWidth="1"/>
    <col min="773" max="773" width="12.140625" style="1034" customWidth="1"/>
    <col min="774" max="774" width="18" style="1034" customWidth="1"/>
    <col min="775" max="1024" width="9.140625" style="1034"/>
    <col min="1025" max="1025" width="13" style="1034" customWidth="1"/>
    <col min="1026" max="1028" width="15.140625" style="1034" customWidth="1"/>
    <col min="1029" max="1029" width="12.140625" style="1034" customWidth="1"/>
    <col min="1030" max="1030" width="18" style="1034" customWidth="1"/>
    <col min="1031" max="1280" width="9.140625" style="1034"/>
    <col min="1281" max="1281" width="13" style="1034" customWidth="1"/>
    <col min="1282" max="1284" width="15.140625" style="1034" customWidth="1"/>
    <col min="1285" max="1285" width="12.140625" style="1034" customWidth="1"/>
    <col min="1286" max="1286" width="18" style="1034" customWidth="1"/>
    <col min="1287" max="1536" width="9.140625" style="1034"/>
    <col min="1537" max="1537" width="13" style="1034" customWidth="1"/>
    <col min="1538" max="1540" width="15.140625" style="1034" customWidth="1"/>
    <col min="1541" max="1541" width="12.140625" style="1034" customWidth="1"/>
    <col min="1542" max="1542" width="18" style="1034" customWidth="1"/>
    <col min="1543" max="1792" width="9.140625" style="1034"/>
    <col min="1793" max="1793" width="13" style="1034" customWidth="1"/>
    <col min="1794" max="1796" width="15.140625" style="1034" customWidth="1"/>
    <col min="1797" max="1797" width="12.140625" style="1034" customWidth="1"/>
    <col min="1798" max="1798" width="18" style="1034" customWidth="1"/>
    <col min="1799" max="2048" width="9.140625" style="1034"/>
    <col min="2049" max="2049" width="13" style="1034" customWidth="1"/>
    <col min="2050" max="2052" width="15.140625" style="1034" customWidth="1"/>
    <col min="2053" max="2053" width="12.140625" style="1034" customWidth="1"/>
    <col min="2054" max="2054" width="18" style="1034" customWidth="1"/>
    <col min="2055" max="2304" width="9.140625" style="1034"/>
    <col min="2305" max="2305" width="13" style="1034" customWidth="1"/>
    <col min="2306" max="2308" width="15.140625" style="1034" customWidth="1"/>
    <col min="2309" max="2309" width="12.140625" style="1034" customWidth="1"/>
    <col min="2310" max="2310" width="18" style="1034" customWidth="1"/>
    <col min="2311" max="2560" width="9.140625" style="1034"/>
    <col min="2561" max="2561" width="13" style="1034" customWidth="1"/>
    <col min="2562" max="2564" width="15.140625" style="1034" customWidth="1"/>
    <col min="2565" max="2565" width="12.140625" style="1034" customWidth="1"/>
    <col min="2566" max="2566" width="18" style="1034" customWidth="1"/>
    <col min="2567" max="2816" width="9.140625" style="1034"/>
    <col min="2817" max="2817" width="13" style="1034" customWidth="1"/>
    <col min="2818" max="2820" width="15.140625" style="1034" customWidth="1"/>
    <col min="2821" max="2821" width="12.140625" style="1034" customWidth="1"/>
    <col min="2822" max="2822" width="18" style="1034" customWidth="1"/>
    <col min="2823" max="3072" width="9.140625" style="1034"/>
    <col min="3073" max="3073" width="13" style="1034" customWidth="1"/>
    <col min="3074" max="3076" width="15.140625" style="1034" customWidth="1"/>
    <col min="3077" max="3077" width="12.140625" style="1034" customWidth="1"/>
    <col min="3078" max="3078" width="18" style="1034" customWidth="1"/>
    <col min="3079" max="3328" width="9.140625" style="1034"/>
    <col min="3329" max="3329" width="13" style="1034" customWidth="1"/>
    <col min="3330" max="3332" width="15.140625" style="1034" customWidth="1"/>
    <col min="3333" max="3333" width="12.140625" style="1034" customWidth="1"/>
    <col min="3334" max="3334" width="18" style="1034" customWidth="1"/>
    <col min="3335" max="3584" width="9.140625" style="1034"/>
    <col min="3585" max="3585" width="13" style="1034" customWidth="1"/>
    <col min="3586" max="3588" width="15.140625" style="1034" customWidth="1"/>
    <col min="3589" max="3589" width="12.140625" style="1034" customWidth="1"/>
    <col min="3590" max="3590" width="18" style="1034" customWidth="1"/>
    <col min="3591" max="3840" width="9.140625" style="1034"/>
    <col min="3841" max="3841" width="13" style="1034" customWidth="1"/>
    <col min="3842" max="3844" width="15.140625" style="1034" customWidth="1"/>
    <col min="3845" max="3845" width="12.140625" style="1034" customWidth="1"/>
    <col min="3846" max="3846" width="18" style="1034" customWidth="1"/>
    <col min="3847" max="4096" width="9.140625" style="1034"/>
    <col min="4097" max="4097" width="13" style="1034" customWidth="1"/>
    <col min="4098" max="4100" width="15.140625" style="1034" customWidth="1"/>
    <col min="4101" max="4101" width="12.140625" style="1034" customWidth="1"/>
    <col min="4102" max="4102" width="18" style="1034" customWidth="1"/>
    <col min="4103" max="4352" width="9.140625" style="1034"/>
    <col min="4353" max="4353" width="13" style="1034" customWidth="1"/>
    <col min="4354" max="4356" width="15.140625" style="1034" customWidth="1"/>
    <col min="4357" max="4357" width="12.140625" style="1034" customWidth="1"/>
    <col min="4358" max="4358" width="18" style="1034" customWidth="1"/>
    <col min="4359" max="4608" width="9.140625" style="1034"/>
    <col min="4609" max="4609" width="13" style="1034" customWidth="1"/>
    <col min="4610" max="4612" width="15.140625" style="1034" customWidth="1"/>
    <col min="4613" max="4613" width="12.140625" style="1034" customWidth="1"/>
    <col min="4614" max="4614" width="18" style="1034" customWidth="1"/>
    <col min="4615" max="4864" width="9.140625" style="1034"/>
    <col min="4865" max="4865" width="13" style="1034" customWidth="1"/>
    <col min="4866" max="4868" width="15.140625" style="1034" customWidth="1"/>
    <col min="4869" max="4869" width="12.140625" style="1034" customWidth="1"/>
    <col min="4870" max="4870" width="18" style="1034" customWidth="1"/>
    <col min="4871" max="5120" width="9.140625" style="1034"/>
    <col min="5121" max="5121" width="13" style="1034" customWidth="1"/>
    <col min="5122" max="5124" width="15.140625" style="1034" customWidth="1"/>
    <col min="5125" max="5125" width="12.140625" style="1034" customWidth="1"/>
    <col min="5126" max="5126" width="18" style="1034" customWidth="1"/>
    <col min="5127" max="5376" width="9.140625" style="1034"/>
    <col min="5377" max="5377" width="13" style="1034" customWidth="1"/>
    <col min="5378" max="5380" width="15.140625" style="1034" customWidth="1"/>
    <col min="5381" max="5381" width="12.140625" style="1034" customWidth="1"/>
    <col min="5382" max="5382" width="18" style="1034" customWidth="1"/>
    <col min="5383" max="5632" width="9.140625" style="1034"/>
    <col min="5633" max="5633" width="13" style="1034" customWidth="1"/>
    <col min="5634" max="5636" width="15.140625" style="1034" customWidth="1"/>
    <col min="5637" max="5637" width="12.140625" style="1034" customWidth="1"/>
    <col min="5638" max="5638" width="18" style="1034" customWidth="1"/>
    <col min="5639" max="5888" width="9.140625" style="1034"/>
    <col min="5889" max="5889" width="13" style="1034" customWidth="1"/>
    <col min="5890" max="5892" width="15.140625" style="1034" customWidth="1"/>
    <col min="5893" max="5893" width="12.140625" style="1034" customWidth="1"/>
    <col min="5894" max="5894" width="18" style="1034" customWidth="1"/>
    <col min="5895" max="6144" width="9.140625" style="1034"/>
    <col min="6145" max="6145" width="13" style="1034" customWidth="1"/>
    <col min="6146" max="6148" width="15.140625" style="1034" customWidth="1"/>
    <col min="6149" max="6149" width="12.140625" style="1034" customWidth="1"/>
    <col min="6150" max="6150" width="18" style="1034" customWidth="1"/>
    <col min="6151" max="6400" width="9.140625" style="1034"/>
    <col min="6401" max="6401" width="13" style="1034" customWidth="1"/>
    <col min="6402" max="6404" width="15.140625" style="1034" customWidth="1"/>
    <col min="6405" max="6405" width="12.140625" style="1034" customWidth="1"/>
    <col min="6406" max="6406" width="18" style="1034" customWidth="1"/>
    <col min="6407" max="6656" width="9.140625" style="1034"/>
    <col min="6657" max="6657" width="13" style="1034" customWidth="1"/>
    <col min="6658" max="6660" width="15.140625" style="1034" customWidth="1"/>
    <col min="6661" max="6661" width="12.140625" style="1034" customWidth="1"/>
    <col min="6662" max="6662" width="18" style="1034" customWidth="1"/>
    <col min="6663" max="6912" width="9.140625" style="1034"/>
    <col min="6913" max="6913" width="13" style="1034" customWidth="1"/>
    <col min="6914" max="6916" width="15.140625" style="1034" customWidth="1"/>
    <col min="6917" max="6917" width="12.140625" style="1034" customWidth="1"/>
    <col min="6918" max="6918" width="18" style="1034" customWidth="1"/>
    <col min="6919" max="7168" width="9.140625" style="1034"/>
    <col min="7169" max="7169" width="13" style="1034" customWidth="1"/>
    <col min="7170" max="7172" width="15.140625" style="1034" customWidth="1"/>
    <col min="7173" max="7173" width="12.140625" style="1034" customWidth="1"/>
    <col min="7174" max="7174" width="18" style="1034" customWidth="1"/>
    <col min="7175" max="7424" width="9.140625" style="1034"/>
    <col min="7425" max="7425" width="13" style="1034" customWidth="1"/>
    <col min="7426" max="7428" width="15.140625" style="1034" customWidth="1"/>
    <col min="7429" max="7429" width="12.140625" style="1034" customWidth="1"/>
    <col min="7430" max="7430" width="18" style="1034" customWidth="1"/>
    <col min="7431" max="7680" width="9.140625" style="1034"/>
    <col min="7681" max="7681" width="13" style="1034" customWidth="1"/>
    <col min="7682" max="7684" width="15.140625" style="1034" customWidth="1"/>
    <col min="7685" max="7685" width="12.140625" style="1034" customWidth="1"/>
    <col min="7686" max="7686" width="18" style="1034" customWidth="1"/>
    <col min="7687" max="7936" width="9.140625" style="1034"/>
    <col min="7937" max="7937" width="13" style="1034" customWidth="1"/>
    <col min="7938" max="7940" width="15.140625" style="1034" customWidth="1"/>
    <col min="7941" max="7941" width="12.140625" style="1034" customWidth="1"/>
    <col min="7942" max="7942" width="18" style="1034" customWidth="1"/>
    <col min="7943" max="8192" width="9.140625" style="1034"/>
    <col min="8193" max="8193" width="13" style="1034" customWidth="1"/>
    <col min="8194" max="8196" width="15.140625" style="1034" customWidth="1"/>
    <col min="8197" max="8197" width="12.140625" style="1034" customWidth="1"/>
    <col min="8198" max="8198" width="18" style="1034" customWidth="1"/>
    <col min="8199" max="8448" width="9.140625" style="1034"/>
    <col min="8449" max="8449" width="13" style="1034" customWidth="1"/>
    <col min="8450" max="8452" width="15.140625" style="1034" customWidth="1"/>
    <col min="8453" max="8453" width="12.140625" style="1034" customWidth="1"/>
    <col min="8454" max="8454" width="18" style="1034" customWidth="1"/>
    <col min="8455" max="8704" width="9.140625" style="1034"/>
    <col min="8705" max="8705" width="13" style="1034" customWidth="1"/>
    <col min="8706" max="8708" width="15.140625" style="1034" customWidth="1"/>
    <col min="8709" max="8709" width="12.140625" style="1034" customWidth="1"/>
    <col min="8710" max="8710" width="18" style="1034" customWidth="1"/>
    <col min="8711" max="8960" width="9.140625" style="1034"/>
    <col min="8961" max="8961" width="13" style="1034" customWidth="1"/>
    <col min="8962" max="8964" width="15.140625" style="1034" customWidth="1"/>
    <col min="8965" max="8965" width="12.140625" style="1034" customWidth="1"/>
    <col min="8966" max="8966" width="18" style="1034" customWidth="1"/>
    <col min="8967" max="9216" width="9.140625" style="1034"/>
    <col min="9217" max="9217" width="13" style="1034" customWidth="1"/>
    <col min="9218" max="9220" width="15.140625" style="1034" customWidth="1"/>
    <col min="9221" max="9221" width="12.140625" style="1034" customWidth="1"/>
    <col min="9222" max="9222" width="18" style="1034" customWidth="1"/>
    <col min="9223" max="9472" width="9.140625" style="1034"/>
    <col min="9473" max="9473" width="13" style="1034" customWidth="1"/>
    <col min="9474" max="9476" width="15.140625" style="1034" customWidth="1"/>
    <col min="9477" max="9477" width="12.140625" style="1034" customWidth="1"/>
    <col min="9478" max="9478" width="18" style="1034" customWidth="1"/>
    <col min="9479" max="9728" width="9.140625" style="1034"/>
    <col min="9729" max="9729" width="13" style="1034" customWidth="1"/>
    <col min="9730" max="9732" width="15.140625" style="1034" customWidth="1"/>
    <col min="9733" max="9733" width="12.140625" style="1034" customWidth="1"/>
    <col min="9734" max="9734" width="18" style="1034" customWidth="1"/>
    <col min="9735" max="9984" width="9.140625" style="1034"/>
    <col min="9985" max="9985" width="13" style="1034" customWidth="1"/>
    <col min="9986" max="9988" width="15.140625" style="1034" customWidth="1"/>
    <col min="9989" max="9989" width="12.140625" style="1034" customWidth="1"/>
    <col min="9990" max="9990" width="18" style="1034" customWidth="1"/>
    <col min="9991" max="10240" width="9.140625" style="1034"/>
    <col min="10241" max="10241" width="13" style="1034" customWidth="1"/>
    <col min="10242" max="10244" width="15.140625" style="1034" customWidth="1"/>
    <col min="10245" max="10245" width="12.140625" style="1034" customWidth="1"/>
    <col min="10246" max="10246" width="18" style="1034" customWidth="1"/>
    <col min="10247" max="10496" width="9.140625" style="1034"/>
    <col min="10497" max="10497" width="13" style="1034" customWidth="1"/>
    <col min="10498" max="10500" width="15.140625" style="1034" customWidth="1"/>
    <col min="10501" max="10501" width="12.140625" style="1034" customWidth="1"/>
    <col min="10502" max="10502" width="18" style="1034" customWidth="1"/>
    <col min="10503" max="10752" width="9.140625" style="1034"/>
    <col min="10753" max="10753" width="13" style="1034" customWidth="1"/>
    <col min="10754" max="10756" width="15.140625" style="1034" customWidth="1"/>
    <col min="10757" max="10757" width="12.140625" style="1034" customWidth="1"/>
    <col min="10758" max="10758" width="18" style="1034" customWidth="1"/>
    <col min="10759" max="11008" width="9.140625" style="1034"/>
    <col min="11009" max="11009" width="13" style="1034" customWidth="1"/>
    <col min="11010" max="11012" width="15.140625" style="1034" customWidth="1"/>
    <col min="11013" max="11013" width="12.140625" style="1034" customWidth="1"/>
    <col min="11014" max="11014" width="18" style="1034" customWidth="1"/>
    <col min="11015" max="11264" width="9.140625" style="1034"/>
    <col min="11265" max="11265" width="13" style="1034" customWidth="1"/>
    <col min="11266" max="11268" width="15.140625" style="1034" customWidth="1"/>
    <col min="11269" max="11269" width="12.140625" style="1034" customWidth="1"/>
    <col min="11270" max="11270" width="18" style="1034" customWidth="1"/>
    <col min="11271" max="11520" width="9.140625" style="1034"/>
    <col min="11521" max="11521" width="13" style="1034" customWidth="1"/>
    <col min="11522" max="11524" width="15.140625" style="1034" customWidth="1"/>
    <col min="11525" max="11525" width="12.140625" style="1034" customWidth="1"/>
    <col min="11526" max="11526" width="18" style="1034" customWidth="1"/>
    <col min="11527" max="11776" width="9.140625" style="1034"/>
    <col min="11777" max="11777" width="13" style="1034" customWidth="1"/>
    <col min="11778" max="11780" width="15.140625" style="1034" customWidth="1"/>
    <col min="11781" max="11781" width="12.140625" style="1034" customWidth="1"/>
    <col min="11782" max="11782" width="18" style="1034" customWidth="1"/>
    <col min="11783" max="12032" width="9.140625" style="1034"/>
    <col min="12033" max="12033" width="13" style="1034" customWidth="1"/>
    <col min="12034" max="12036" width="15.140625" style="1034" customWidth="1"/>
    <col min="12037" max="12037" width="12.140625" style="1034" customWidth="1"/>
    <col min="12038" max="12038" width="18" style="1034" customWidth="1"/>
    <col min="12039" max="12288" width="9.140625" style="1034"/>
    <col min="12289" max="12289" width="13" style="1034" customWidth="1"/>
    <col min="12290" max="12292" width="15.140625" style="1034" customWidth="1"/>
    <col min="12293" max="12293" width="12.140625" style="1034" customWidth="1"/>
    <col min="12294" max="12294" width="18" style="1034" customWidth="1"/>
    <col min="12295" max="12544" width="9.140625" style="1034"/>
    <col min="12545" max="12545" width="13" style="1034" customWidth="1"/>
    <col min="12546" max="12548" width="15.140625" style="1034" customWidth="1"/>
    <col min="12549" max="12549" width="12.140625" style="1034" customWidth="1"/>
    <col min="12550" max="12550" width="18" style="1034" customWidth="1"/>
    <col min="12551" max="12800" width="9.140625" style="1034"/>
    <col min="12801" max="12801" width="13" style="1034" customWidth="1"/>
    <col min="12802" max="12804" width="15.140625" style="1034" customWidth="1"/>
    <col min="12805" max="12805" width="12.140625" style="1034" customWidth="1"/>
    <col min="12806" max="12806" width="18" style="1034" customWidth="1"/>
    <col min="12807" max="13056" width="9.140625" style="1034"/>
    <col min="13057" max="13057" width="13" style="1034" customWidth="1"/>
    <col min="13058" max="13060" width="15.140625" style="1034" customWidth="1"/>
    <col min="13061" max="13061" width="12.140625" style="1034" customWidth="1"/>
    <col min="13062" max="13062" width="18" style="1034" customWidth="1"/>
    <col min="13063" max="13312" width="9.140625" style="1034"/>
    <col min="13313" max="13313" width="13" style="1034" customWidth="1"/>
    <col min="13314" max="13316" width="15.140625" style="1034" customWidth="1"/>
    <col min="13317" max="13317" width="12.140625" style="1034" customWidth="1"/>
    <col min="13318" max="13318" width="18" style="1034" customWidth="1"/>
    <col min="13319" max="13568" width="9.140625" style="1034"/>
    <col min="13569" max="13569" width="13" style="1034" customWidth="1"/>
    <col min="13570" max="13572" width="15.140625" style="1034" customWidth="1"/>
    <col min="13573" max="13573" width="12.140625" style="1034" customWidth="1"/>
    <col min="13574" max="13574" width="18" style="1034" customWidth="1"/>
    <col min="13575" max="13824" width="9.140625" style="1034"/>
    <col min="13825" max="13825" width="13" style="1034" customWidth="1"/>
    <col min="13826" max="13828" width="15.140625" style="1034" customWidth="1"/>
    <col min="13829" max="13829" width="12.140625" style="1034" customWidth="1"/>
    <col min="13830" max="13830" width="18" style="1034" customWidth="1"/>
    <col min="13831" max="14080" width="9.140625" style="1034"/>
    <col min="14081" max="14081" width="13" style="1034" customWidth="1"/>
    <col min="14082" max="14084" width="15.140625" style="1034" customWidth="1"/>
    <col min="14085" max="14085" width="12.140625" style="1034" customWidth="1"/>
    <col min="14086" max="14086" width="18" style="1034" customWidth="1"/>
    <col min="14087" max="14336" width="9.140625" style="1034"/>
    <col min="14337" max="14337" width="13" style="1034" customWidth="1"/>
    <col min="14338" max="14340" width="15.140625" style="1034" customWidth="1"/>
    <col min="14341" max="14341" width="12.140625" style="1034" customWidth="1"/>
    <col min="14342" max="14342" width="18" style="1034" customWidth="1"/>
    <col min="14343" max="14592" width="9.140625" style="1034"/>
    <col min="14593" max="14593" width="13" style="1034" customWidth="1"/>
    <col min="14594" max="14596" width="15.140625" style="1034" customWidth="1"/>
    <col min="14597" max="14597" width="12.140625" style="1034" customWidth="1"/>
    <col min="14598" max="14598" width="18" style="1034" customWidth="1"/>
    <col min="14599" max="14848" width="9.140625" style="1034"/>
    <col min="14849" max="14849" width="13" style="1034" customWidth="1"/>
    <col min="14850" max="14852" width="15.140625" style="1034" customWidth="1"/>
    <col min="14853" max="14853" width="12.140625" style="1034" customWidth="1"/>
    <col min="14854" max="14854" width="18" style="1034" customWidth="1"/>
    <col min="14855" max="15104" width="9.140625" style="1034"/>
    <col min="15105" max="15105" width="13" style="1034" customWidth="1"/>
    <col min="15106" max="15108" width="15.140625" style="1034" customWidth="1"/>
    <col min="15109" max="15109" width="12.140625" style="1034" customWidth="1"/>
    <col min="15110" max="15110" width="18" style="1034" customWidth="1"/>
    <col min="15111" max="15360" width="9.140625" style="1034"/>
    <col min="15361" max="15361" width="13" style="1034" customWidth="1"/>
    <col min="15362" max="15364" width="15.140625" style="1034" customWidth="1"/>
    <col min="15365" max="15365" width="12.140625" style="1034" customWidth="1"/>
    <col min="15366" max="15366" width="18" style="1034" customWidth="1"/>
    <col min="15367" max="15616" width="9.140625" style="1034"/>
    <col min="15617" max="15617" width="13" style="1034" customWidth="1"/>
    <col min="15618" max="15620" width="15.140625" style="1034" customWidth="1"/>
    <col min="15621" max="15621" width="12.140625" style="1034" customWidth="1"/>
    <col min="15622" max="15622" width="18" style="1034" customWidth="1"/>
    <col min="15623" max="15872" width="9.140625" style="1034"/>
    <col min="15873" max="15873" width="13" style="1034" customWidth="1"/>
    <col min="15874" max="15876" width="15.140625" style="1034" customWidth="1"/>
    <col min="15877" max="15877" width="12.140625" style="1034" customWidth="1"/>
    <col min="15878" max="15878" width="18" style="1034" customWidth="1"/>
    <col min="15879" max="16128" width="9.140625" style="1034"/>
    <col min="16129" max="16129" width="13" style="1034" customWidth="1"/>
    <col min="16130" max="16132" width="15.140625" style="1034" customWidth="1"/>
    <col min="16133" max="16133" width="12.140625" style="1034" customWidth="1"/>
    <col min="16134" max="16134" width="18" style="1034" customWidth="1"/>
    <col min="16135" max="16384" width="9.140625" style="1034"/>
  </cols>
  <sheetData>
    <row r="2" spans="1:6" x14ac:dyDescent="0.25">
      <c r="B2" s="1093"/>
    </row>
    <row r="3" spans="1:6" x14ac:dyDescent="0.25">
      <c r="A3" s="1095"/>
      <c r="B3" s="1095"/>
      <c r="C3" s="1095"/>
      <c r="D3" s="1095"/>
      <c r="E3" s="1095"/>
      <c r="F3" s="1096"/>
    </row>
    <row r="4" spans="1:6" ht="31.5" customHeight="1" x14ac:dyDescent="0.25">
      <c r="A4" s="1036" t="s">
        <v>33</v>
      </c>
      <c r="B4" s="1037" t="s">
        <v>145</v>
      </c>
      <c r="C4" s="1038"/>
      <c r="D4" s="1038"/>
      <c r="E4" s="1039"/>
      <c r="F4" s="1097"/>
    </row>
    <row r="5" spans="1:6" ht="15.75" x14ac:dyDescent="0.25">
      <c r="A5" s="1040"/>
      <c r="B5" s="1037" t="s">
        <v>146</v>
      </c>
      <c r="C5" s="1038"/>
      <c r="D5" s="1038"/>
      <c r="E5" s="1039"/>
      <c r="F5" s="1097"/>
    </row>
    <row r="6" spans="1:6" x14ac:dyDescent="0.25">
      <c r="A6" s="1040"/>
      <c r="B6" s="1041"/>
      <c r="C6" s="1042"/>
      <c r="D6" s="1038"/>
      <c r="E6" s="1039"/>
      <c r="F6" s="1097"/>
    </row>
    <row r="7" spans="1:6" x14ac:dyDescent="0.25">
      <c r="A7" s="1043" t="s">
        <v>34</v>
      </c>
      <c r="B7" s="1044" t="s">
        <v>97</v>
      </c>
      <c r="C7" s="1042"/>
      <c r="D7" s="1038"/>
      <c r="E7" s="1039"/>
      <c r="F7" s="1097"/>
    </row>
    <row r="8" spans="1:6" x14ac:dyDescent="0.25">
      <c r="A8" s="1040"/>
      <c r="B8" s="1044" t="s">
        <v>98</v>
      </c>
      <c r="C8" s="1038"/>
      <c r="D8" s="1038"/>
      <c r="E8" s="1039"/>
      <c r="F8" s="1097"/>
    </row>
    <row r="9" spans="1:6" x14ac:dyDescent="0.25">
      <c r="A9" s="1040"/>
      <c r="B9" s="1045"/>
      <c r="C9" s="1038"/>
      <c r="D9" s="1038"/>
      <c r="E9" s="1039"/>
      <c r="F9" s="1097"/>
    </row>
    <row r="10" spans="1:6" x14ac:dyDescent="0.25">
      <c r="A10" s="1040"/>
      <c r="B10" s="1046"/>
      <c r="C10" s="1038"/>
      <c r="D10" s="1038"/>
      <c r="E10" s="1039"/>
      <c r="F10" s="1097"/>
    </row>
    <row r="11" spans="1:6" x14ac:dyDescent="0.25">
      <c r="A11" s="1036" t="s">
        <v>35</v>
      </c>
      <c r="B11" s="1047" t="s">
        <v>147</v>
      </c>
      <c r="C11" s="1040"/>
      <c r="D11" s="1048"/>
      <c r="E11" s="1048"/>
      <c r="F11" s="1097"/>
    </row>
    <row r="12" spans="1:6" x14ac:dyDescent="0.25">
      <c r="A12" s="1040"/>
      <c r="B12" s="1047" t="s">
        <v>146</v>
      </c>
      <c r="C12" s="1048"/>
      <c r="D12" s="1048"/>
      <c r="E12" s="1048"/>
      <c r="F12" s="1097"/>
    </row>
    <row r="13" spans="1:6" x14ac:dyDescent="0.25">
      <c r="A13" s="1040"/>
      <c r="B13" s="1098"/>
      <c r="C13" s="1038"/>
      <c r="D13" s="1099"/>
      <c r="E13" s="1039"/>
      <c r="F13" s="1097"/>
    </row>
    <row r="14" spans="1:6" ht="15.75" x14ac:dyDescent="0.25">
      <c r="A14" s="1100" t="s">
        <v>41</v>
      </c>
      <c r="B14" s="1101" t="s">
        <v>42</v>
      </c>
      <c r="C14" s="1038"/>
      <c r="D14" s="1099"/>
      <c r="E14" s="1039"/>
      <c r="F14" s="1097"/>
    </row>
    <row r="15" spans="1:6" ht="15" customHeight="1" x14ac:dyDescent="0.25">
      <c r="A15" s="1040"/>
      <c r="B15" s="1261" t="s">
        <v>43</v>
      </c>
      <c r="C15" s="1261"/>
      <c r="D15" s="1038"/>
      <c r="E15" s="1039"/>
      <c r="F15" s="1097"/>
    </row>
    <row r="16" spans="1:6" x14ac:dyDescent="0.25">
      <c r="A16" s="1102"/>
      <c r="B16" s="1049"/>
      <c r="C16" s="1067"/>
      <c r="D16" s="1067"/>
      <c r="E16" s="1103"/>
      <c r="F16" s="1104"/>
    </row>
    <row r="17" spans="1:6" x14ac:dyDescent="0.25">
      <c r="A17" s="1067"/>
      <c r="B17" s="1105"/>
      <c r="C17" s="1067"/>
      <c r="D17" s="1067"/>
      <c r="E17" s="1067"/>
      <c r="F17" s="1103"/>
    </row>
    <row r="18" spans="1:6" s="1107" customFormat="1" ht="43.5" customHeight="1" x14ac:dyDescent="0.25">
      <c r="A18" s="1106"/>
      <c r="B18" s="1262" t="s">
        <v>856</v>
      </c>
      <c r="C18" s="1262"/>
      <c r="D18" s="1262"/>
      <c r="E18" s="1262"/>
      <c r="F18" s="1262"/>
    </row>
    <row r="19" spans="1:6" x14ac:dyDescent="0.25">
      <c r="A19" s="1067"/>
      <c r="B19" s="1105"/>
      <c r="C19" s="1108"/>
      <c r="D19" s="1067"/>
      <c r="E19" s="1067"/>
      <c r="F19" s="1103"/>
    </row>
    <row r="20" spans="1:6" x14ac:dyDescent="0.25">
      <c r="A20" s="1067"/>
      <c r="B20" s="1105"/>
      <c r="C20" s="1108"/>
      <c r="D20" s="1067"/>
      <c r="E20" s="1067"/>
      <c r="F20" s="1103"/>
    </row>
    <row r="21" spans="1:6" ht="18.75" x14ac:dyDescent="0.3">
      <c r="A21" s="1109"/>
      <c r="B21" s="1066"/>
      <c r="C21" s="1066"/>
      <c r="D21" s="1066"/>
      <c r="E21" s="1066"/>
      <c r="F21" s="1104"/>
    </row>
    <row r="22" spans="1:6" s="1041" customFormat="1" ht="26.25" customHeight="1" thickBot="1" x14ac:dyDescent="0.25">
      <c r="A22" s="1110" t="s">
        <v>54</v>
      </c>
      <c r="B22" s="1111"/>
      <c r="C22" s="1111"/>
      <c r="D22" s="1111"/>
      <c r="E22" s="1111"/>
      <c r="F22" s="1112"/>
    </row>
    <row r="23" spans="1:6" s="1041" customFormat="1" ht="18.75" x14ac:dyDescent="0.2">
      <c r="A23" s="1113"/>
      <c r="B23" s="1113"/>
      <c r="C23" s="1113"/>
      <c r="D23" s="1113"/>
      <c r="E23" s="1113"/>
      <c r="F23" s="1114"/>
    </row>
    <row r="24" spans="1:6" s="1041" customFormat="1" ht="20.100000000000001" customHeight="1" x14ac:dyDescent="0.2">
      <c r="A24" s="1115" t="s">
        <v>857</v>
      </c>
      <c r="B24" s="1116" t="s">
        <v>858</v>
      </c>
      <c r="C24" s="1117"/>
      <c r="D24" s="1117"/>
      <c r="E24" s="1118" t="s">
        <v>55</v>
      </c>
      <c r="F24" s="1119"/>
    </row>
    <row r="25" spans="1:6" s="1041" customFormat="1" ht="20.100000000000001" customHeight="1" x14ac:dyDescent="0.2">
      <c r="A25" s="1115" t="s">
        <v>859</v>
      </c>
      <c r="B25" s="1116" t="s">
        <v>860</v>
      </c>
      <c r="C25" s="1117"/>
      <c r="D25" s="1117"/>
      <c r="E25" s="1118" t="s">
        <v>55</v>
      </c>
      <c r="F25" s="1119"/>
    </row>
    <row r="26" spans="1:6" s="1041" customFormat="1" ht="20.100000000000001" customHeight="1" x14ac:dyDescent="0.2">
      <c r="A26" s="1115" t="s">
        <v>861</v>
      </c>
      <c r="B26" s="1116" t="s">
        <v>862</v>
      </c>
      <c r="C26" s="1117"/>
      <c r="D26" s="1117"/>
      <c r="E26" s="1118" t="s">
        <v>55</v>
      </c>
      <c r="F26" s="1119"/>
    </row>
    <row r="27" spans="1:6" s="1041" customFormat="1" ht="20.100000000000001" customHeight="1" x14ac:dyDescent="0.2">
      <c r="A27" s="1115"/>
      <c r="B27" s="1116"/>
      <c r="C27" s="1117"/>
      <c r="D27" s="1117"/>
      <c r="E27" s="1118"/>
      <c r="F27" s="1120"/>
    </row>
    <row r="28" spans="1:6" s="1127" customFormat="1" ht="20.100000000000001" customHeight="1" x14ac:dyDescent="0.2">
      <c r="A28" s="1121"/>
      <c r="B28" s="1122"/>
      <c r="C28" s="1123"/>
      <c r="D28" s="1124"/>
      <c r="E28" s="1125"/>
      <c r="F28" s="1126"/>
    </row>
    <row r="29" spans="1:6" s="1127" customFormat="1" ht="20.100000000000001" customHeight="1" x14ac:dyDescent="0.2">
      <c r="A29" s="1128"/>
      <c r="B29" s="1129"/>
      <c r="C29" s="1130"/>
      <c r="D29" s="1131"/>
      <c r="E29" s="1132"/>
      <c r="F29" s="1133"/>
    </row>
    <row r="30" spans="1:6" s="1127" customFormat="1" ht="20.100000000000001" customHeight="1" x14ac:dyDescent="0.2">
      <c r="A30" s="1134"/>
      <c r="B30" s="1135"/>
      <c r="C30" s="1123"/>
      <c r="D30" s="1123"/>
      <c r="E30" s="1125"/>
      <c r="F30" s="1136"/>
    </row>
    <row r="31" spans="1:6" s="1143" customFormat="1" ht="12.75" x14ac:dyDescent="0.2">
      <c r="A31" s="1137"/>
      <c r="B31" s="1138"/>
      <c r="C31" s="1139" t="s">
        <v>56</v>
      </c>
      <c r="D31" s="1140"/>
      <c r="E31" s="1141" t="s">
        <v>55</v>
      </c>
      <c r="F31" s="1142"/>
    </row>
    <row r="32" spans="1:6" s="1143" customFormat="1" ht="12.75" x14ac:dyDescent="0.2">
      <c r="A32" s="1137"/>
      <c r="B32" s="1140"/>
      <c r="C32" s="1144" t="s">
        <v>57</v>
      </c>
      <c r="D32" s="1140"/>
      <c r="E32" s="1141" t="s">
        <v>55</v>
      </c>
      <c r="F32" s="1145"/>
    </row>
    <row r="33" spans="1:6" s="1143" customFormat="1" ht="12.75" x14ac:dyDescent="0.2">
      <c r="A33" s="1137"/>
      <c r="B33" s="1140"/>
      <c r="C33" s="1139" t="s">
        <v>58</v>
      </c>
      <c r="D33" s="1140"/>
      <c r="E33" s="1141" t="s">
        <v>55</v>
      </c>
      <c r="F33" s="1142"/>
    </row>
    <row r="34" spans="1:6" s="1152" customFormat="1" ht="20.100000000000001" customHeight="1" x14ac:dyDescent="0.25">
      <c r="A34" s="1146"/>
      <c r="B34" s="1147"/>
      <c r="C34" s="1148"/>
      <c r="D34" s="1149"/>
      <c r="E34" s="1150"/>
      <c r="F34" s="1151"/>
    </row>
    <row r="35" spans="1:6" s="1152" customFormat="1" ht="20.100000000000001" customHeight="1" x14ac:dyDescent="0.25">
      <c r="A35" s="1146"/>
      <c r="B35" s="1147"/>
      <c r="C35" s="1148"/>
      <c r="D35" s="1149"/>
      <c r="E35" s="1150"/>
      <c r="F35" s="1151"/>
    </row>
    <row r="36" spans="1:6" s="1152" customFormat="1" ht="15.75" x14ac:dyDescent="0.25">
      <c r="A36" s="1149"/>
      <c r="B36" s="1149"/>
      <c r="C36" s="1149"/>
      <c r="D36" s="1149"/>
      <c r="E36" s="1149"/>
      <c r="F36" s="1153"/>
    </row>
    <row r="37" spans="1:6" s="1152" customFormat="1" ht="15.75" x14ac:dyDescent="0.25">
      <c r="A37" s="1149"/>
      <c r="B37" s="1149"/>
      <c r="C37" s="1149"/>
      <c r="D37" s="1149"/>
      <c r="E37" s="1149"/>
      <c r="F37" s="1153"/>
    </row>
    <row r="38" spans="1:6" s="1152" customFormat="1" ht="23.25" customHeight="1" x14ac:dyDescent="0.25">
      <c r="A38" s="1154" t="s">
        <v>59</v>
      </c>
      <c r="B38" s="1155"/>
      <c r="C38" s="1156"/>
      <c r="D38" s="1156"/>
      <c r="E38" s="1156"/>
      <c r="F38" s="1157"/>
    </row>
    <row r="39" spans="1:6" s="1152" customFormat="1" ht="15.75" x14ac:dyDescent="0.25">
      <c r="A39" s="1134" t="s">
        <v>60</v>
      </c>
      <c r="B39" s="1158"/>
      <c r="C39" s="1159"/>
      <c r="D39" s="1159"/>
      <c r="E39" s="1160"/>
      <c r="F39" s="1161"/>
    </row>
    <row r="40" spans="1:6" s="1152" customFormat="1" x14ac:dyDescent="0.25">
      <c r="A40" s="1162"/>
      <c r="B40" s="1163"/>
      <c r="C40" s="1164"/>
      <c r="D40" s="1164"/>
      <c r="E40" s="1165"/>
      <c r="F40" s="1166"/>
    </row>
    <row r="41" spans="1:6" s="1152" customFormat="1" x14ac:dyDescent="0.25">
      <c r="A41" s="1162"/>
      <c r="B41" s="1163"/>
      <c r="C41" s="1164"/>
      <c r="D41" s="1164"/>
      <c r="E41" s="1165"/>
      <c r="F41" s="1166"/>
    </row>
    <row r="42" spans="1:6" s="1152" customFormat="1" x14ac:dyDescent="0.25">
      <c r="A42" s="1162"/>
      <c r="B42" s="1163"/>
      <c r="C42" s="1164"/>
      <c r="D42" s="1164"/>
      <c r="E42" s="1165"/>
      <c r="F42" s="1166"/>
    </row>
    <row r="43" spans="1:6" s="1152" customFormat="1" x14ac:dyDescent="0.25">
      <c r="A43" s="1162"/>
      <c r="B43" s="1163"/>
      <c r="C43" s="1164"/>
      <c r="D43" s="1164"/>
      <c r="E43" s="1165"/>
      <c r="F43" s="1166"/>
    </row>
    <row r="44" spans="1:6" s="1152" customFormat="1" x14ac:dyDescent="0.25">
      <c r="A44" s="1162"/>
      <c r="B44" s="1163"/>
      <c r="C44" s="1164"/>
      <c r="D44" s="1164"/>
      <c r="E44" s="1165"/>
      <c r="F44" s="1166"/>
    </row>
    <row r="45" spans="1:6" s="1152" customFormat="1" x14ac:dyDescent="0.25">
      <c r="A45" s="1162"/>
      <c r="B45" s="1163"/>
      <c r="E45" s="1165"/>
      <c r="F45" s="1166"/>
    </row>
    <row r="46" spans="1:6" s="1152" customFormat="1" x14ac:dyDescent="0.25">
      <c r="A46" s="1162"/>
      <c r="B46" s="1163"/>
      <c r="E46" s="1165"/>
      <c r="F46" s="1166"/>
    </row>
    <row r="47" spans="1:6" s="1152" customFormat="1" x14ac:dyDescent="0.25">
      <c r="A47" s="1162"/>
      <c r="B47" s="1163"/>
      <c r="E47" s="1165"/>
      <c r="F47" s="1166"/>
    </row>
    <row r="48" spans="1:6" s="1152" customFormat="1" x14ac:dyDescent="0.25">
      <c r="A48" s="1162"/>
      <c r="B48" s="1163"/>
      <c r="E48" s="1165"/>
      <c r="F48" s="1166"/>
    </row>
    <row r="49" spans="1:6" s="1152" customFormat="1" x14ac:dyDescent="0.25">
      <c r="A49" s="1162"/>
      <c r="B49" s="1163"/>
      <c r="C49" s="1164"/>
      <c r="D49" s="1164"/>
      <c r="E49" s="1165"/>
      <c r="F49" s="1166"/>
    </row>
    <row r="50" spans="1:6" x14ac:dyDescent="0.25">
      <c r="A50" s="1167"/>
      <c r="B50" s="1168"/>
      <c r="C50" s="1169"/>
      <c r="D50" s="1169"/>
      <c r="E50" s="1170"/>
      <c r="F50" s="1171"/>
    </row>
    <row r="51" spans="1:6" x14ac:dyDescent="0.25">
      <c r="A51" s="1172"/>
      <c r="B51" s="1172"/>
      <c r="C51" s="1172"/>
      <c r="D51" s="1172"/>
      <c r="E51" s="1172"/>
      <c r="F51" s="1173"/>
    </row>
    <row r="52" spans="1:6" x14ac:dyDescent="0.25">
      <c r="A52" s="1172"/>
      <c r="B52" s="1172"/>
      <c r="C52" s="1172"/>
      <c r="D52" s="1172"/>
      <c r="E52" s="1172"/>
      <c r="F52" s="1173"/>
    </row>
    <row r="53" spans="1:6" x14ac:dyDescent="0.25">
      <c r="A53" s="1174"/>
      <c r="B53" s="1175"/>
      <c r="C53" s="1174"/>
      <c r="D53" s="1174"/>
      <c r="E53" s="1174"/>
      <c r="F53" s="1176"/>
    </row>
    <row r="54" spans="1:6" x14ac:dyDescent="0.25">
      <c r="A54" s="1177"/>
      <c r="B54" s="1163"/>
      <c r="C54" s="1174"/>
      <c r="D54" s="1164"/>
      <c r="E54" s="1165"/>
      <c r="F54" s="132"/>
    </row>
    <row r="55" spans="1:6" x14ac:dyDescent="0.25">
      <c r="A55" s="1177"/>
      <c r="B55" s="1163"/>
      <c r="C55" s="1174"/>
      <c r="D55" s="1164"/>
      <c r="E55" s="1165"/>
      <c r="F55" s="133"/>
    </row>
    <row r="56" spans="1:6" x14ac:dyDescent="0.25">
      <c r="A56" s="1177"/>
      <c r="B56" s="1163"/>
      <c r="C56" s="1174"/>
      <c r="D56" s="1174"/>
      <c r="E56" s="1165"/>
      <c r="F56" s="132"/>
    </row>
    <row r="57" spans="1:6" x14ac:dyDescent="0.25">
      <c r="A57" s="1177"/>
      <c r="B57" s="1163"/>
      <c r="C57" s="1174"/>
      <c r="D57" s="1164"/>
      <c r="E57" s="1165"/>
      <c r="F57" s="133"/>
    </row>
    <row r="58" spans="1:6" x14ac:dyDescent="0.25">
      <c r="A58" s="1177"/>
      <c r="B58" s="1163"/>
      <c r="C58" s="1174"/>
      <c r="D58" s="1164"/>
      <c r="E58" s="1165"/>
      <c r="F58" s="133"/>
    </row>
    <row r="59" spans="1:6" x14ac:dyDescent="0.25">
      <c r="A59" s="1177"/>
      <c r="B59" s="1163"/>
      <c r="C59" s="1174"/>
      <c r="D59" s="1164"/>
      <c r="E59" s="1165"/>
      <c r="F59" s="133"/>
    </row>
    <row r="60" spans="1:6" x14ac:dyDescent="0.25">
      <c r="A60" s="1178"/>
      <c r="B60" s="1179"/>
      <c r="C60" s="1180"/>
      <c r="D60" s="1181"/>
      <c r="E60" s="1165"/>
      <c r="F60" s="1166"/>
    </row>
    <row r="61" spans="1:6" x14ac:dyDescent="0.25">
      <c r="A61" s="1181"/>
      <c r="B61" s="1181"/>
      <c r="C61" s="1181"/>
      <c r="D61" s="1181"/>
      <c r="E61" s="1181"/>
      <c r="F61" s="1182"/>
    </row>
    <row r="62" spans="1:6" x14ac:dyDescent="0.25">
      <c r="A62" s="1181"/>
      <c r="B62" s="1181"/>
      <c r="C62" s="1181"/>
      <c r="D62" s="1181"/>
      <c r="E62" s="1181"/>
      <c r="F62" s="1182"/>
    </row>
    <row r="63" spans="1:6" x14ac:dyDescent="0.25">
      <c r="A63" s="1165"/>
      <c r="B63" s="1183"/>
      <c r="C63" s="1181"/>
      <c r="D63" s="1181"/>
      <c r="E63" s="1181"/>
      <c r="F63" s="1182"/>
    </row>
    <row r="64" spans="1:6" x14ac:dyDescent="0.25">
      <c r="A64" s="1177"/>
      <c r="B64" s="1163"/>
      <c r="C64" s="1164"/>
      <c r="D64" s="1164"/>
      <c r="E64" s="1165"/>
      <c r="F64" s="133"/>
    </row>
    <row r="65" spans="1:6" x14ac:dyDescent="0.25">
      <c r="A65" s="1177"/>
      <c r="B65" s="1163"/>
      <c r="C65" s="1152"/>
      <c r="D65" s="1152"/>
      <c r="E65" s="1165"/>
      <c r="F65" s="133"/>
    </row>
    <row r="66" spans="1:6" x14ac:dyDescent="0.25">
      <c r="A66" s="1177"/>
      <c r="B66" s="1163"/>
      <c r="C66" s="1152"/>
      <c r="D66" s="1152"/>
      <c r="E66" s="1165"/>
      <c r="F66" s="133"/>
    </row>
    <row r="67" spans="1:6" x14ac:dyDescent="0.25">
      <c r="A67" s="1177"/>
      <c r="B67" s="1163"/>
      <c r="C67" s="1164"/>
      <c r="D67" s="1164"/>
      <c r="E67" s="1165"/>
      <c r="F67" s="1184"/>
    </row>
    <row r="68" spans="1:6" x14ac:dyDescent="0.25">
      <c r="A68" s="1185"/>
      <c r="B68" s="1179"/>
      <c r="C68" s="1181"/>
      <c r="D68" s="1181"/>
      <c r="E68" s="1165"/>
      <c r="F68" s="1186"/>
    </row>
    <row r="69" spans="1:6" x14ac:dyDescent="0.25">
      <c r="A69" s="1185"/>
      <c r="B69" s="1179"/>
      <c r="C69" s="1181"/>
      <c r="D69" s="1181"/>
      <c r="E69" s="1165"/>
      <c r="F69" s="1186"/>
    </row>
    <row r="70" spans="1:6" x14ac:dyDescent="0.25">
      <c r="A70" s="1177"/>
      <c r="B70" s="1187"/>
      <c r="C70" s="1181"/>
      <c r="D70" s="1181"/>
      <c r="E70" s="1165"/>
      <c r="F70" s="1186"/>
    </row>
    <row r="71" spans="1:6" x14ac:dyDescent="0.25">
      <c r="A71" s="1177"/>
      <c r="B71" s="1163"/>
      <c r="C71" s="1181"/>
      <c r="D71" s="1181"/>
      <c r="E71" s="1165"/>
      <c r="F71" s="1186"/>
    </row>
    <row r="72" spans="1:6" x14ac:dyDescent="0.25">
      <c r="A72" s="1185"/>
      <c r="B72" s="1179"/>
      <c r="C72" s="1181"/>
      <c r="D72" s="1181"/>
      <c r="E72" s="1165"/>
      <c r="F72" s="1186"/>
    </row>
    <row r="73" spans="1:6" x14ac:dyDescent="0.25">
      <c r="A73" s="1188"/>
      <c r="B73" s="1152"/>
      <c r="C73" s="1164"/>
      <c r="D73" s="1164"/>
      <c r="E73" s="1164"/>
      <c r="F73" s="1189"/>
    </row>
    <row r="74" spans="1:6" x14ac:dyDescent="0.25">
      <c r="A74" s="1190"/>
      <c r="B74" s="1183"/>
      <c r="C74" s="1181"/>
      <c r="D74" s="1181"/>
      <c r="E74" s="1190"/>
      <c r="F74" s="1186"/>
    </row>
    <row r="75" spans="1:6" x14ac:dyDescent="0.25">
      <c r="A75" s="1177"/>
      <c r="B75" s="1163"/>
      <c r="C75" s="1164"/>
      <c r="D75" s="1164"/>
      <c r="E75" s="1164"/>
      <c r="F75" s="1189"/>
    </row>
    <row r="76" spans="1:6" x14ac:dyDescent="0.25">
      <c r="A76" s="1177"/>
      <c r="B76" s="1163"/>
      <c r="C76" s="1164"/>
      <c r="D76" s="1164"/>
      <c r="E76" s="1164"/>
      <c r="F76" s="1189"/>
    </row>
    <row r="77" spans="1:6" x14ac:dyDescent="0.25">
      <c r="A77" s="1191"/>
      <c r="B77" s="1192"/>
      <c r="C77" s="1172"/>
      <c r="D77" s="1172"/>
      <c r="E77" s="1172"/>
      <c r="F77" s="1173"/>
    </row>
    <row r="78" spans="1:6" x14ac:dyDescent="0.25">
      <c r="A78" s="1191"/>
      <c r="B78" s="1192"/>
      <c r="C78" s="1172"/>
      <c r="D78" s="1172"/>
      <c r="E78" s="1172"/>
      <c r="F78" s="1173"/>
    </row>
    <row r="79" spans="1:6" x14ac:dyDescent="0.25">
      <c r="A79" s="1191"/>
      <c r="B79" s="1192"/>
      <c r="C79" s="1172"/>
      <c r="D79" s="1172"/>
      <c r="E79" s="1172"/>
      <c r="F79" s="1173"/>
    </row>
    <row r="80" spans="1:6" x14ac:dyDescent="0.25">
      <c r="A80" s="1191"/>
      <c r="B80" s="1192"/>
      <c r="C80" s="1172"/>
      <c r="D80" s="1172"/>
      <c r="E80" s="1172"/>
      <c r="F80" s="1173"/>
    </row>
    <row r="81" spans="1:6" x14ac:dyDescent="0.25">
      <c r="A81" s="1191"/>
      <c r="B81" s="1192"/>
      <c r="C81" s="1172"/>
      <c r="D81" s="1172"/>
      <c r="E81" s="1172"/>
      <c r="F81" s="1173"/>
    </row>
    <row r="82" spans="1:6" x14ac:dyDescent="0.25">
      <c r="A82" s="1191"/>
      <c r="B82" s="1192"/>
      <c r="C82" s="1172"/>
      <c r="D82" s="1172"/>
      <c r="E82" s="1172"/>
      <c r="F82" s="1173"/>
    </row>
    <row r="83" spans="1:6" x14ac:dyDescent="0.25">
      <c r="A83" s="1191"/>
      <c r="B83" s="1192"/>
      <c r="C83" s="1172"/>
      <c r="D83" s="1172"/>
      <c r="E83" s="1172"/>
      <c r="F83" s="1173"/>
    </row>
    <row r="84" spans="1:6" x14ac:dyDescent="0.25">
      <c r="A84" s="1191"/>
      <c r="B84" s="1192"/>
      <c r="C84" s="1172"/>
      <c r="D84" s="1172"/>
      <c r="E84" s="1172"/>
      <c r="F84" s="1173"/>
    </row>
    <row r="85" spans="1:6" x14ac:dyDescent="0.25">
      <c r="A85" s="1192"/>
      <c r="B85" s="1192"/>
      <c r="C85" s="1172"/>
      <c r="D85" s="1172"/>
      <c r="E85" s="1172"/>
      <c r="F85" s="1173"/>
    </row>
    <row r="86" spans="1:6" x14ac:dyDescent="0.25">
      <c r="A86" s="1177"/>
      <c r="B86" s="1177"/>
      <c r="C86" s="1181"/>
      <c r="D86" s="1181"/>
      <c r="E86" s="1181"/>
      <c r="F86" s="1182"/>
    </row>
    <row r="87" spans="1:6" x14ac:dyDescent="0.25">
      <c r="A87" s="1185"/>
      <c r="B87" s="1179"/>
      <c r="C87" s="1181"/>
      <c r="D87" s="1181"/>
      <c r="E87" s="1181"/>
      <c r="F87" s="1186"/>
    </row>
    <row r="88" spans="1:6" x14ac:dyDescent="0.25">
      <c r="A88" s="1188"/>
      <c r="B88" s="1152"/>
      <c r="C88" s="1164"/>
      <c r="D88" s="1164"/>
      <c r="E88" s="1164"/>
      <c r="F88" s="1189"/>
    </row>
    <row r="89" spans="1:6" x14ac:dyDescent="0.25">
      <c r="A89" s="1190"/>
      <c r="B89" s="1183"/>
      <c r="C89" s="1181"/>
      <c r="D89" s="1181"/>
      <c r="E89" s="1181"/>
      <c r="F89" s="1193"/>
    </row>
    <row r="91" spans="1:6" x14ac:dyDescent="0.25">
      <c r="A91" s="1152"/>
      <c r="B91" s="1152"/>
      <c r="C91" s="1152"/>
      <c r="D91" s="1152"/>
      <c r="E91" s="1152"/>
      <c r="F91" s="1184"/>
    </row>
    <row r="92" spans="1:6" x14ac:dyDescent="0.25">
      <c r="A92" s="1194"/>
      <c r="B92" s="1195"/>
      <c r="C92" s="1152"/>
      <c r="D92" s="1152"/>
      <c r="E92" s="1152"/>
      <c r="F92" s="1193"/>
    </row>
    <row r="93" spans="1:6" x14ac:dyDescent="0.25">
      <c r="A93" s="1194"/>
      <c r="B93" s="1195"/>
      <c r="C93" s="1152"/>
      <c r="D93" s="1152"/>
      <c r="E93" s="1152"/>
      <c r="F93" s="1193"/>
    </row>
    <row r="94" spans="1:6" x14ac:dyDescent="0.25">
      <c r="A94" s="1178"/>
      <c r="B94" s="1196"/>
      <c r="C94" s="1178"/>
      <c r="D94" s="1178"/>
      <c r="E94" s="1178"/>
      <c r="F94" s="1186"/>
    </row>
    <row r="95" spans="1:6" x14ac:dyDescent="0.25">
      <c r="A95" s="1152"/>
      <c r="B95" s="1152"/>
      <c r="C95" s="1152"/>
      <c r="D95" s="1152"/>
      <c r="E95" s="1152"/>
      <c r="F95" s="1184"/>
    </row>
  </sheetData>
  <mergeCells count="2">
    <mergeCell ref="B15:C15"/>
    <mergeCell ref="B18:F18"/>
  </mergeCells>
  <pageMargins left="0.70866141732283472" right="0.19685039370078741" top="0.74803149606299213" bottom="0.74803149606299213" header="0.31496062992125984" footer="0.31496062992125984"/>
  <pageSetup paperSize="9" orientation="portrait" r:id="rId1"/>
  <headerFooter alignWithMargins="0">
    <oddHeader>&amp;L&amp;"Calibri,Regular"&amp;9&amp;K00-016Projektni ured:   PLANETARIS d.o.o., Vončinina ulica 2, Zagreb
Građevina:          Učenički dom u sklopu Graditeljske škole Čakovec, k.č.br. 2468/2, k.o. Čakovec</oddHeader>
    <oddFooter>&amp;L&amp;"Calibri,Regular"&amp;9&amp;K00-023Zagreb, rujan 2016. godine&amp;R&amp;9&amp;K00-027&amp;P/&amp;N</oddFooter>
  </headerFooter>
  <rowBreaks count="1" manualBreakCount="1">
    <brk id="84"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6" type="noConversion"/>
  <pageMargins left="0.75" right="0.75" top="1" bottom="1" header="0.5" footer="0.5"/>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6"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4"/>
  <sheetViews>
    <sheetView tabSelected="1" view="pageBreakPreview" topLeftCell="A34" zoomScale="96" zoomScaleNormal="100" zoomScaleSheetLayoutView="96" workbookViewId="0">
      <selection activeCell="B36" sqref="B36"/>
    </sheetView>
  </sheetViews>
  <sheetFormatPr defaultRowHeight="12" x14ac:dyDescent="0.2"/>
  <cols>
    <col min="1" max="1" width="7" style="15" customWidth="1"/>
    <col min="2" max="2" width="41.7109375" style="15" customWidth="1"/>
    <col min="3" max="3" width="8.85546875" style="11" customWidth="1"/>
    <col min="4" max="4" width="7.5703125" style="5" bestFit="1" customWidth="1"/>
    <col min="5" max="5" width="12.85546875" style="6" customWidth="1"/>
    <col min="6" max="6" width="13" style="9" customWidth="1"/>
    <col min="7" max="16384" width="9.140625" style="1"/>
  </cols>
  <sheetData>
    <row r="1" spans="1:6" ht="24" x14ac:dyDescent="0.2">
      <c r="B1" s="16"/>
      <c r="C1" s="10" t="s">
        <v>5</v>
      </c>
      <c r="D1" s="13" t="s">
        <v>4</v>
      </c>
      <c r="E1" s="14" t="s">
        <v>2</v>
      </c>
      <c r="F1" s="222" t="s">
        <v>3</v>
      </c>
    </row>
    <row r="2" spans="1:6" x14ac:dyDescent="0.2">
      <c r="B2" s="16" t="s">
        <v>8</v>
      </c>
      <c r="C2" s="12" t="s">
        <v>9</v>
      </c>
      <c r="D2" s="2"/>
      <c r="E2" s="3"/>
      <c r="F2" s="4"/>
    </row>
    <row r="3" spans="1:6" x14ac:dyDescent="0.2">
      <c r="A3" s="193"/>
      <c r="B3" s="194"/>
      <c r="C3" s="195"/>
      <c r="D3" s="196"/>
      <c r="E3" s="197"/>
      <c r="F3" s="198"/>
    </row>
    <row r="4" spans="1:6" x14ac:dyDescent="0.2">
      <c r="A4" s="16" t="s">
        <v>15</v>
      </c>
      <c r="B4" s="17" t="s">
        <v>12</v>
      </c>
      <c r="C4" s="195"/>
      <c r="D4" s="196"/>
      <c r="E4" s="197"/>
      <c r="F4" s="198"/>
    </row>
    <row r="5" spans="1:6" x14ac:dyDescent="0.2">
      <c r="A5" s="193"/>
      <c r="B5" s="194"/>
      <c r="C5" s="195"/>
      <c r="D5" s="196"/>
      <c r="E5" s="197"/>
      <c r="F5" s="198"/>
    </row>
    <row r="6" spans="1:6" x14ac:dyDescent="0.2">
      <c r="A6" s="193"/>
      <c r="B6" s="194"/>
      <c r="C6" s="195"/>
      <c r="D6" s="196"/>
      <c r="E6" s="197"/>
      <c r="F6" s="198"/>
    </row>
    <row r="7" spans="1:6" ht="48" x14ac:dyDescent="0.2">
      <c r="A7" s="193"/>
      <c r="B7" s="223" t="s">
        <v>114</v>
      </c>
      <c r="C7" s="195"/>
      <c r="D7" s="196"/>
      <c r="E7" s="197"/>
      <c r="F7" s="198"/>
    </row>
    <row r="8" spans="1:6" ht="48" x14ac:dyDescent="0.2">
      <c r="A8" s="193"/>
      <c r="B8" s="223" t="s">
        <v>115</v>
      </c>
      <c r="C8" s="195"/>
      <c r="D8" s="196"/>
      <c r="E8" s="197"/>
      <c r="F8" s="198"/>
    </row>
    <row r="9" spans="1:6" ht="60" x14ac:dyDescent="0.2">
      <c r="A9" s="193"/>
      <c r="B9" s="223" t="s">
        <v>116</v>
      </c>
      <c r="C9" s="200"/>
      <c r="D9" s="201"/>
      <c r="E9" s="202"/>
      <c r="F9" s="203"/>
    </row>
    <row r="10" spans="1:6" ht="24" x14ac:dyDescent="0.2">
      <c r="A10" s="15" t="s">
        <v>7</v>
      </c>
      <c r="B10" s="224" t="s">
        <v>13</v>
      </c>
      <c r="C10" s="200"/>
      <c r="D10" s="201"/>
      <c r="E10" s="202"/>
      <c r="F10" s="203"/>
    </row>
    <row r="11" spans="1:6" ht="132" x14ac:dyDescent="0.2">
      <c r="A11" s="193"/>
      <c r="B11" s="226" t="s">
        <v>87</v>
      </c>
      <c r="C11" s="200"/>
      <c r="D11" s="201"/>
      <c r="E11" s="202"/>
      <c r="F11" s="203"/>
    </row>
    <row r="12" spans="1:6" ht="36" x14ac:dyDescent="0.2">
      <c r="A12" s="193"/>
      <c r="B12" s="225" t="s">
        <v>81</v>
      </c>
      <c r="C12" s="200"/>
      <c r="D12" s="201"/>
      <c r="E12" s="202"/>
      <c r="F12" s="203"/>
    </row>
    <row r="13" spans="1:6" x14ac:dyDescent="0.2">
      <c r="A13" s="193"/>
      <c r="B13" s="225" t="s">
        <v>82</v>
      </c>
      <c r="C13" s="200"/>
      <c r="D13" s="201"/>
      <c r="E13" s="202"/>
      <c r="F13" s="203"/>
    </row>
    <row r="14" spans="1:6" ht="36" x14ac:dyDescent="0.2">
      <c r="A14" s="193"/>
      <c r="B14" s="225" t="s">
        <v>14</v>
      </c>
      <c r="C14" s="200"/>
      <c r="D14" s="201"/>
      <c r="E14" s="202"/>
      <c r="F14" s="203"/>
    </row>
    <row r="15" spans="1:6" x14ac:dyDescent="0.2">
      <c r="A15" s="193"/>
      <c r="B15" s="193"/>
      <c r="C15" s="200"/>
      <c r="D15" s="201"/>
      <c r="E15" s="202"/>
      <c r="F15" s="203"/>
    </row>
    <row r="16" spans="1:6" x14ac:dyDescent="0.2">
      <c r="A16" s="193"/>
      <c r="B16" s="205"/>
      <c r="C16" s="12" t="s">
        <v>11</v>
      </c>
      <c r="D16" s="2">
        <v>1</v>
      </c>
      <c r="E16" s="3"/>
      <c r="F16" s="4"/>
    </row>
    <row r="17" spans="1:6" ht="12.75" thickBot="1" x14ac:dyDescent="0.25">
      <c r="A17" s="193"/>
      <c r="B17" s="206"/>
      <c r="C17" s="200"/>
      <c r="D17" s="201"/>
      <c r="F17" s="248"/>
    </row>
    <row r="18" spans="1:6" ht="12.75" thickBot="1" x14ac:dyDescent="0.25">
      <c r="A18" s="207"/>
      <c r="B18" s="227" t="s">
        <v>64</v>
      </c>
      <c r="C18" s="208"/>
      <c r="D18" s="209"/>
      <c r="E18" s="249"/>
      <c r="F18" s="249"/>
    </row>
    <row r="19" spans="1:6" x14ac:dyDescent="0.2">
      <c r="A19" s="193"/>
      <c r="B19" s="194"/>
      <c r="C19" s="200"/>
      <c r="D19" s="201"/>
      <c r="E19" s="202"/>
      <c r="F19" s="203"/>
    </row>
    <row r="20" spans="1:6" x14ac:dyDescent="0.2">
      <c r="A20" s="16" t="s">
        <v>16</v>
      </c>
      <c r="B20" s="17" t="s">
        <v>67</v>
      </c>
      <c r="C20" s="200"/>
      <c r="D20" s="201"/>
      <c r="E20" s="202"/>
      <c r="F20" s="203"/>
    </row>
    <row r="21" spans="1:6" s="8" customFormat="1" x14ac:dyDescent="0.2">
      <c r="A21" s="211"/>
      <c r="B21" s="193"/>
      <c r="C21" s="195"/>
      <c r="D21" s="196"/>
      <c r="E21" s="197"/>
      <c r="F21" s="198"/>
    </row>
    <row r="22" spans="1:6" s="8" customFormat="1" ht="83.25" customHeight="1" x14ac:dyDescent="0.2">
      <c r="A22" s="250" t="s">
        <v>7</v>
      </c>
      <c r="B22" s="15" t="s">
        <v>141</v>
      </c>
      <c r="C22" s="12" t="s">
        <v>6</v>
      </c>
      <c r="D22" s="253">
        <v>13</v>
      </c>
      <c r="E22" s="3"/>
      <c r="F22" s="4"/>
    </row>
    <row r="23" spans="1:6" s="8" customFormat="1" x14ac:dyDescent="0.2">
      <c r="A23" s="211"/>
      <c r="B23" s="193"/>
      <c r="C23" s="12"/>
      <c r="D23" s="196"/>
      <c r="E23" s="197"/>
      <c r="F23" s="198"/>
    </row>
    <row r="24" spans="1:6" s="8" customFormat="1" ht="85.5" customHeight="1" x14ac:dyDescent="0.2">
      <c r="A24" s="250" t="s">
        <v>17</v>
      </c>
      <c r="B24" s="15" t="s">
        <v>142</v>
      </c>
      <c r="C24" s="12" t="s">
        <v>6</v>
      </c>
      <c r="D24" s="253">
        <v>9</v>
      </c>
      <c r="E24" s="3"/>
      <c r="F24" s="4"/>
    </row>
    <row r="25" spans="1:6" s="8" customFormat="1" x14ac:dyDescent="0.2">
      <c r="A25" s="251"/>
      <c r="B25" s="15"/>
      <c r="C25" s="12"/>
      <c r="D25" s="196"/>
      <c r="E25" s="197"/>
      <c r="F25" s="198"/>
    </row>
    <row r="26" spans="1:6" s="8" customFormat="1" ht="88.5" customHeight="1" x14ac:dyDescent="0.2">
      <c r="A26" s="250" t="s">
        <v>18</v>
      </c>
      <c r="B26" s="15" t="s">
        <v>143</v>
      </c>
      <c r="C26" s="12" t="s">
        <v>6</v>
      </c>
      <c r="D26" s="253">
        <v>6</v>
      </c>
      <c r="E26" s="3"/>
      <c r="F26" s="4"/>
    </row>
    <row r="27" spans="1:6" s="8" customFormat="1" x14ac:dyDescent="0.2">
      <c r="A27" s="210"/>
      <c r="B27" s="193"/>
      <c r="C27" s="195"/>
      <c r="D27" s="196"/>
      <c r="E27" s="197"/>
      <c r="F27" s="198"/>
    </row>
    <row r="28" spans="1:6" s="8" customFormat="1" ht="76.5" customHeight="1" x14ac:dyDescent="0.2">
      <c r="A28" s="255" t="s">
        <v>19</v>
      </c>
      <c r="B28" s="256" t="s">
        <v>125</v>
      </c>
      <c r="C28" s="257" t="s">
        <v>6</v>
      </c>
      <c r="D28" s="253">
        <v>63</v>
      </c>
      <c r="E28" s="254"/>
      <c r="F28" s="258"/>
    </row>
    <row r="29" spans="1:6" s="8" customFormat="1" x14ac:dyDescent="0.2">
      <c r="A29" s="211"/>
      <c r="B29" s="212"/>
      <c r="C29" s="195"/>
      <c r="D29" s="196"/>
      <c r="E29" s="197"/>
      <c r="F29" s="198"/>
    </row>
    <row r="30" spans="1:6" s="8" customFormat="1" ht="72" x14ac:dyDescent="0.2">
      <c r="A30" s="255" t="s">
        <v>20</v>
      </c>
      <c r="B30" s="256" t="s">
        <v>126</v>
      </c>
      <c r="C30" s="257" t="s">
        <v>6</v>
      </c>
      <c r="D30" s="253">
        <v>50</v>
      </c>
      <c r="E30" s="254"/>
      <c r="F30" s="258"/>
    </row>
    <row r="31" spans="1:6" s="8" customFormat="1" x14ac:dyDescent="0.2">
      <c r="A31" s="259"/>
      <c r="B31" s="193"/>
      <c r="C31" s="195"/>
      <c r="D31" s="196"/>
      <c r="E31" s="197"/>
      <c r="F31" s="198"/>
    </row>
    <row r="32" spans="1:6" s="8" customFormat="1" ht="72" x14ac:dyDescent="0.2">
      <c r="A32" s="255" t="s">
        <v>21</v>
      </c>
      <c r="B32" s="256" t="s">
        <v>127</v>
      </c>
      <c r="C32" s="257" t="s">
        <v>6</v>
      </c>
      <c r="D32" s="253">
        <v>419</v>
      </c>
      <c r="E32" s="254"/>
      <c r="F32" s="258"/>
    </row>
    <row r="33" spans="1:7" s="8" customFormat="1" x14ac:dyDescent="0.2">
      <c r="A33" s="211"/>
      <c r="B33" s="193"/>
      <c r="C33" s="195"/>
      <c r="D33" s="196"/>
      <c r="E33" s="197"/>
      <c r="F33" s="198"/>
    </row>
    <row r="34" spans="1:7" s="8" customFormat="1" ht="24" x14ac:dyDescent="0.2">
      <c r="A34" s="255" t="s">
        <v>22</v>
      </c>
      <c r="B34" s="256" t="s">
        <v>124</v>
      </c>
      <c r="C34" s="257" t="s">
        <v>6</v>
      </c>
      <c r="D34" s="253">
        <v>166</v>
      </c>
      <c r="E34" s="254"/>
      <c r="F34" s="258"/>
    </row>
    <row r="35" spans="1:7" s="8" customFormat="1" x14ac:dyDescent="0.2">
      <c r="A35" s="211"/>
      <c r="B35" s="193"/>
      <c r="C35" s="195"/>
      <c r="D35" s="196"/>
      <c r="E35" s="197"/>
      <c r="F35" s="198"/>
    </row>
    <row r="36" spans="1:7" s="8" customFormat="1" ht="73.5" customHeight="1" x14ac:dyDescent="0.2">
      <c r="A36" s="255" t="s">
        <v>23</v>
      </c>
      <c r="B36" s="255" t="s">
        <v>128</v>
      </c>
      <c r="C36" s="257" t="s">
        <v>6</v>
      </c>
      <c r="D36" s="253">
        <v>166</v>
      </c>
      <c r="E36" s="254"/>
      <c r="F36" s="258"/>
      <c r="G36" s="260"/>
    </row>
    <row r="37" spans="1:7" s="8" customFormat="1" x14ac:dyDescent="0.2">
      <c r="A37" s="211"/>
      <c r="B37" s="193"/>
      <c r="C37" s="195"/>
      <c r="D37" s="196"/>
      <c r="E37" s="197"/>
      <c r="F37" s="198"/>
    </row>
    <row r="38" spans="1:7" s="8" customFormat="1" ht="60" x14ac:dyDescent="0.2">
      <c r="A38" s="255" t="s">
        <v>24</v>
      </c>
      <c r="B38" s="256" t="s">
        <v>0</v>
      </c>
      <c r="C38" s="261" t="s">
        <v>11</v>
      </c>
      <c r="D38" s="252">
        <v>1</v>
      </c>
      <c r="E38" s="262"/>
      <c r="F38" s="263"/>
    </row>
    <row r="39" spans="1:7" s="8" customFormat="1" x14ac:dyDescent="0.2">
      <c r="A39" s="211"/>
      <c r="B39" s="193"/>
      <c r="C39" s="195"/>
      <c r="D39" s="196"/>
      <c r="E39" s="197"/>
      <c r="F39" s="198"/>
    </row>
    <row r="40" spans="1:7" s="8" customFormat="1" ht="72.75" customHeight="1" x14ac:dyDescent="0.2">
      <c r="A40" s="255" t="s">
        <v>25</v>
      </c>
      <c r="B40" s="256" t="s">
        <v>83</v>
      </c>
      <c r="C40" s="261" t="s">
        <v>11</v>
      </c>
      <c r="D40" s="252">
        <v>1</v>
      </c>
      <c r="E40" s="262"/>
      <c r="F40" s="263"/>
    </row>
    <row r="41" spans="1:7" s="8" customFormat="1" x14ac:dyDescent="0.2">
      <c r="A41" s="211"/>
      <c r="B41" s="193"/>
      <c r="C41" s="195"/>
      <c r="D41" s="196"/>
      <c r="E41" s="197"/>
      <c r="F41" s="198"/>
    </row>
    <row r="42" spans="1:7" s="8" customFormat="1" ht="12.75" thickBot="1" x14ac:dyDescent="0.25">
      <c r="A42" s="204"/>
      <c r="B42" s="193"/>
      <c r="C42" s="200"/>
      <c r="D42" s="201"/>
      <c r="E42" s="202"/>
      <c r="F42" s="203"/>
    </row>
    <row r="43" spans="1:7" s="8" customFormat="1" ht="12.75" thickBot="1" x14ac:dyDescent="0.25">
      <c r="A43" s="207"/>
      <c r="B43" s="264" t="s">
        <v>73</v>
      </c>
      <c r="C43" s="265"/>
      <c r="D43" s="266"/>
      <c r="E43" s="267"/>
      <c r="F43" s="267"/>
    </row>
    <row r="44" spans="1:7" s="8" customFormat="1" x14ac:dyDescent="0.2">
      <c r="A44" s="210"/>
      <c r="B44" s="210"/>
      <c r="C44" s="195"/>
      <c r="D44" s="196"/>
      <c r="E44" s="197"/>
      <c r="F44" s="197"/>
    </row>
    <row r="45" spans="1:7" s="8" customFormat="1" x14ac:dyDescent="0.2">
      <c r="A45" s="16" t="s">
        <v>32</v>
      </c>
      <c r="B45" s="17" t="s">
        <v>68</v>
      </c>
      <c r="C45" s="200"/>
      <c r="D45" s="201"/>
      <c r="E45" s="202"/>
      <c r="F45" s="203"/>
    </row>
    <row r="46" spans="1:7" s="8" customFormat="1" x14ac:dyDescent="0.2">
      <c r="A46" s="194"/>
      <c r="B46" s="199"/>
      <c r="C46" s="200"/>
      <c r="D46" s="201"/>
      <c r="E46" s="202"/>
      <c r="F46" s="203"/>
    </row>
    <row r="47" spans="1:7" s="8" customFormat="1" ht="409.6" customHeight="1" x14ac:dyDescent="0.2">
      <c r="A47" s="250" t="s">
        <v>7</v>
      </c>
      <c r="B47" s="1197" t="s">
        <v>69</v>
      </c>
      <c r="C47" s="1198" t="s">
        <v>10</v>
      </c>
      <c r="D47" s="1199">
        <v>20</v>
      </c>
      <c r="E47" s="1200">
        <f>3270*1.1</f>
        <v>3597.0000000000005</v>
      </c>
      <c r="F47" s="1201">
        <f t="shared" ref="F47" si="0">IF(D47*E47,D47*E47,"")</f>
        <v>71940.000000000015</v>
      </c>
    </row>
    <row r="48" spans="1:7" s="8" customFormat="1" ht="132.75" customHeight="1" x14ac:dyDescent="0.2">
      <c r="A48" s="250"/>
      <c r="B48" s="1197"/>
      <c r="C48" s="1198"/>
      <c r="D48" s="1199"/>
      <c r="E48" s="1200"/>
      <c r="F48" s="1201"/>
    </row>
    <row r="49" spans="1:6" s="8" customFormat="1" ht="53.25" customHeight="1" x14ac:dyDescent="0.2">
      <c r="A49" s="250"/>
      <c r="B49" s="318" t="s">
        <v>139</v>
      </c>
      <c r="C49" s="313"/>
      <c r="D49" s="314"/>
      <c r="E49" s="315"/>
      <c r="F49" s="316"/>
    </row>
    <row r="50" spans="1:6" s="8" customFormat="1" x14ac:dyDescent="0.2">
      <c r="A50" s="211"/>
      <c r="B50" s="193"/>
      <c r="C50" s="195"/>
      <c r="D50" s="196"/>
      <c r="E50" s="197"/>
      <c r="F50" s="198"/>
    </row>
    <row r="51" spans="1:6" s="8" customFormat="1" ht="48" x14ac:dyDescent="0.2">
      <c r="A51" s="255" t="s">
        <v>17</v>
      </c>
      <c r="B51" s="256" t="s">
        <v>70</v>
      </c>
      <c r="C51" s="257" t="s">
        <v>6</v>
      </c>
      <c r="D51" s="253">
        <v>16</v>
      </c>
      <c r="E51" s="254">
        <f>1.1*178</f>
        <v>195.8</v>
      </c>
      <c r="F51" s="258">
        <f t="shared" ref="F51:F52" si="1">IF(D51*E51,D51*E51,"")</f>
        <v>3132.8</v>
      </c>
    </row>
    <row r="52" spans="1:6" s="8" customFormat="1" x14ac:dyDescent="0.2">
      <c r="A52" s="211"/>
      <c r="B52" s="193"/>
      <c r="C52" s="195"/>
      <c r="D52" s="196"/>
      <c r="E52" s="197"/>
      <c r="F52" s="198" t="str">
        <f t="shared" si="1"/>
        <v/>
      </c>
    </row>
    <row r="53" spans="1:6" s="8" customFormat="1" ht="190.5" customHeight="1" x14ac:dyDescent="0.2">
      <c r="A53" s="255" t="s">
        <v>18</v>
      </c>
      <c r="B53" s="1263" t="s">
        <v>863</v>
      </c>
      <c r="C53" s="257" t="s">
        <v>6</v>
      </c>
      <c r="D53" s="253">
        <v>1</v>
      </c>
      <c r="E53" s="3"/>
      <c r="F53" s="4"/>
    </row>
    <row r="54" spans="1:6" s="8" customFormat="1" x14ac:dyDescent="0.2">
      <c r="A54" s="211"/>
      <c r="B54" s="193"/>
      <c r="C54" s="195"/>
      <c r="D54" s="196"/>
      <c r="E54" s="197"/>
      <c r="F54" s="198"/>
    </row>
    <row r="55" spans="1:6" s="8" customFormat="1" ht="109.5" customHeight="1" x14ac:dyDescent="0.2">
      <c r="A55" s="255" t="s">
        <v>19</v>
      </c>
      <c r="B55" s="1264" t="s">
        <v>864</v>
      </c>
      <c r="C55" s="257" t="s">
        <v>6</v>
      </c>
      <c r="D55" s="253">
        <v>1</v>
      </c>
      <c r="E55" s="3"/>
      <c r="F55" s="4"/>
    </row>
    <row r="56" spans="1:6" s="8" customFormat="1" ht="54.75" customHeight="1" x14ac:dyDescent="0.2">
      <c r="A56" s="255"/>
      <c r="B56" s="318" t="s">
        <v>139</v>
      </c>
      <c r="C56" s="257"/>
      <c r="D56" s="253"/>
      <c r="E56" s="330"/>
      <c r="F56" s="331"/>
    </row>
    <row r="57" spans="1:6" s="8" customFormat="1" x14ac:dyDescent="0.2">
      <c r="A57" s="210"/>
      <c r="B57" s="193"/>
      <c r="C57" s="195"/>
      <c r="D57" s="196"/>
      <c r="E57" s="197"/>
      <c r="F57" s="198"/>
    </row>
    <row r="58" spans="1:6" s="8" customFormat="1" ht="35.25" customHeight="1" x14ac:dyDescent="0.2">
      <c r="A58" s="250" t="s">
        <v>20</v>
      </c>
      <c r="B58" s="15" t="s">
        <v>119</v>
      </c>
      <c r="C58" s="12" t="s">
        <v>6</v>
      </c>
      <c r="D58" s="2">
        <v>4</v>
      </c>
      <c r="E58" s="3"/>
      <c r="F58" s="4"/>
    </row>
    <row r="59" spans="1:6" x14ac:dyDescent="0.2">
      <c r="A59" s="211"/>
      <c r="B59" s="212"/>
      <c r="C59" s="195"/>
      <c r="D59" s="196"/>
      <c r="E59" s="197"/>
      <c r="F59" s="198"/>
    </row>
    <row r="60" spans="1:6" ht="48.75" customHeight="1" x14ac:dyDescent="0.2">
      <c r="A60" s="250" t="s">
        <v>21</v>
      </c>
      <c r="B60" s="1265" t="s">
        <v>865</v>
      </c>
      <c r="C60" s="12" t="s">
        <v>6</v>
      </c>
      <c r="D60" s="2">
        <v>1</v>
      </c>
      <c r="E60" s="3"/>
      <c r="F60" s="4"/>
    </row>
    <row r="61" spans="1:6" x14ac:dyDescent="0.2">
      <c r="A61" s="193"/>
      <c r="B61" s="210"/>
      <c r="C61" s="195"/>
      <c r="D61" s="196"/>
      <c r="E61" s="197"/>
      <c r="F61" s="198"/>
    </row>
    <row r="62" spans="1:6" ht="24" x14ac:dyDescent="0.2">
      <c r="A62" s="15" t="s">
        <v>22</v>
      </c>
      <c r="B62" s="250" t="s">
        <v>129</v>
      </c>
      <c r="C62" s="12" t="s">
        <v>6</v>
      </c>
      <c r="D62" s="2">
        <v>1</v>
      </c>
      <c r="E62" s="3"/>
      <c r="F62" s="4"/>
    </row>
    <row r="63" spans="1:6" x14ac:dyDescent="0.2">
      <c r="A63" s="194"/>
      <c r="B63" s="210"/>
      <c r="C63" s="195"/>
      <c r="D63" s="196"/>
      <c r="E63" s="3"/>
      <c r="F63" s="4"/>
    </row>
    <row r="64" spans="1:6" ht="24" x14ac:dyDescent="0.2">
      <c r="A64" s="15" t="s">
        <v>23</v>
      </c>
      <c r="B64" s="250" t="s">
        <v>130</v>
      </c>
      <c r="C64" s="12" t="s">
        <v>6</v>
      </c>
      <c r="D64" s="2">
        <v>1</v>
      </c>
      <c r="E64" s="3"/>
      <c r="F64" s="4"/>
    </row>
    <row r="65" spans="1:8" x14ac:dyDescent="0.2">
      <c r="A65" s="193"/>
      <c r="B65" s="213"/>
      <c r="C65" s="200"/>
      <c r="D65" s="201"/>
      <c r="E65" s="202"/>
      <c r="F65" s="203"/>
    </row>
    <row r="66" spans="1:8" ht="48" x14ac:dyDescent="0.2">
      <c r="A66" s="15" t="s">
        <v>24</v>
      </c>
      <c r="B66" s="250" t="s">
        <v>71</v>
      </c>
      <c r="C66" s="12" t="s">
        <v>6</v>
      </c>
      <c r="D66" s="2">
        <v>4</v>
      </c>
      <c r="E66" s="3"/>
      <c r="F66" s="4"/>
    </row>
    <row r="67" spans="1:8" x14ac:dyDescent="0.2">
      <c r="A67" s="16"/>
      <c r="B67" s="250"/>
      <c r="C67" s="12"/>
      <c r="D67" s="2"/>
      <c r="E67" s="3"/>
      <c r="F67" s="4"/>
    </row>
    <row r="68" spans="1:8" ht="25.5" customHeight="1" x14ac:dyDescent="0.2">
      <c r="A68" s="15" t="s">
        <v>25</v>
      </c>
      <c r="B68" s="268" t="s">
        <v>118</v>
      </c>
      <c r="C68" s="12" t="s">
        <v>6</v>
      </c>
      <c r="D68" s="2">
        <v>1</v>
      </c>
      <c r="E68" s="3"/>
      <c r="F68" s="4"/>
    </row>
    <row r="69" spans="1:8" x14ac:dyDescent="0.2">
      <c r="A69" s="194"/>
      <c r="B69" s="210"/>
      <c r="C69" s="195"/>
      <c r="D69" s="196"/>
      <c r="E69" s="197"/>
      <c r="F69" s="198" t="str">
        <f t="shared" ref="F69" si="2">IF(D69*E69,D69*E69,"")</f>
        <v/>
      </c>
    </row>
    <row r="70" spans="1:8" ht="48.75" customHeight="1" x14ac:dyDescent="0.2">
      <c r="A70" s="15" t="s">
        <v>26</v>
      </c>
      <c r="B70" s="250" t="s">
        <v>117</v>
      </c>
      <c r="C70" s="12" t="s">
        <v>6</v>
      </c>
      <c r="D70" s="2">
        <v>6</v>
      </c>
      <c r="E70" s="3"/>
      <c r="F70" s="4"/>
    </row>
    <row r="71" spans="1:8" ht="10.5" customHeight="1" x14ac:dyDescent="0.2">
      <c r="B71" s="250"/>
      <c r="C71" s="12"/>
      <c r="D71" s="2"/>
      <c r="E71" s="3"/>
      <c r="F71" s="4"/>
    </row>
    <row r="72" spans="1:8" ht="27" customHeight="1" x14ac:dyDescent="0.2">
      <c r="A72" s="15" t="s">
        <v>27</v>
      </c>
      <c r="B72" s="250" t="s">
        <v>84</v>
      </c>
      <c r="C72" s="12"/>
      <c r="D72" s="2"/>
      <c r="E72" s="3"/>
      <c r="F72" s="4"/>
    </row>
    <row r="73" spans="1:8" x14ac:dyDescent="0.2">
      <c r="B73" s="250" t="s">
        <v>104</v>
      </c>
      <c r="C73" s="269" t="s">
        <v>85</v>
      </c>
      <c r="D73" s="2">
        <v>120</v>
      </c>
      <c r="E73" s="3"/>
      <c r="F73" s="4"/>
    </row>
    <row r="74" spans="1:8" x14ac:dyDescent="0.2">
      <c r="B74" s="250" t="s">
        <v>105</v>
      </c>
      <c r="C74" s="269" t="s">
        <v>85</v>
      </c>
      <c r="D74" s="2">
        <v>14</v>
      </c>
      <c r="E74" s="3"/>
      <c r="F74" s="4"/>
    </row>
    <row r="75" spans="1:8" x14ac:dyDescent="0.2">
      <c r="B75" s="250" t="s">
        <v>106</v>
      </c>
      <c r="C75" s="269" t="s">
        <v>85</v>
      </c>
      <c r="D75" s="2">
        <v>14</v>
      </c>
      <c r="E75" s="3"/>
      <c r="F75" s="4"/>
    </row>
    <row r="76" spans="1:8" x14ac:dyDescent="0.2">
      <c r="B76" s="250" t="s">
        <v>107</v>
      </c>
      <c r="C76" s="269" t="s">
        <v>85</v>
      </c>
      <c r="D76" s="2">
        <v>22</v>
      </c>
      <c r="E76" s="3"/>
      <c r="F76" s="4"/>
    </row>
    <row r="77" spans="1:8" x14ac:dyDescent="0.2">
      <c r="B77" s="250"/>
      <c r="C77" s="269"/>
      <c r="D77" s="2"/>
      <c r="E77" s="3"/>
      <c r="F77" s="4"/>
    </row>
    <row r="78" spans="1:8" ht="75" customHeight="1" x14ac:dyDescent="0.2">
      <c r="A78" s="15" t="s">
        <v>28</v>
      </c>
      <c r="B78" s="250" t="s">
        <v>131</v>
      </c>
      <c r="C78" s="269"/>
      <c r="D78" s="2"/>
      <c r="E78" s="3"/>
      <c r="F78" s="4"/>
    </row>
    <row r="79" spans="1:8" x14ac:dyDescent="0.2">
      <c r="B79" s="250" t="s">
        <v>132</v>
      </c>
      <c r="C79" s="269" t="s">
        <v>85</v>
      </c>
      <c r="D79" s="2">
        <v>55</v>
      </c>
      <c r="E79" s="3"/>
      <c r="F79" s="4"/>
      <c r="H79" s="270"/>
    </row>
    <row r="80" spans="1:8" x14ac:dyDescent="0.2">
      <c r="B80" s="250"/>
      <c r="C80" s="269"/>
      <c r="D80" s="2"/>
      <c r="E80" s="3"/>
      <c r="F80" s="4"/>
    </row>
    <row r="81" spans="1:8" ht="85.5" customHeight="1" x14ac:dyDescent="0.2">
      <c r="A81" s="15" t="s">
        <v>29</v>
      </c>
      <c r="B81" s="250" t="s">
        <v>133</v>
      </c>
      <c r="C81" s="269"/>
      <c r="D81" s="2"/>
      <c r="E81" s="3"/>
      <c r="F81" s="4"/>
    </row>
    <row r="82" spans="1:8" x14ac:dyDescent="0.2">
      <c r="B82" s="250" t="s">
        <v>134</v>
      </c>
      <c r="C82" s="269" t="s">
        <v>85</v>
      </c>
      <c r="D82" s="2">
        <v>65</v>
      </c>
      <c r="E82" s="3"/>
      <c r="F82" s="4"/>
    </row>
    <row r="83" spans="1:8" x14ac:dyDescent="0.2">
      <c r="B83" s="250" t="s">
        <v>135</v>
      </c>
      <c r="C83" s="269" t="s">
        <v>85</v>
      </c>
      <c r="D83" s="2">
        <v>14</v>
      </c>
      <c r="E83" s="3"/>
      <c r="F83" s="4"/>
    </row>
    <row r="84" spans="1:8" x14ac:dyDescent="0.2">
      <c r="B84" s="250" t="s">
        <v>136</v>
      </c>
      <c r="C84" s="269" t="s">
        <v>85</v>
      </c>
      <c r="D84" s="2">
        <v>14</v>
      </c>
      <c r="E84" s="3"/>
      <c r="F84" s="4"/>
    </row>
    <row r="85" spans="1:8" x14ac:dyDescent="0.2">
      <c r="B85" s="250" t="s">
        <v>137</v>
      </c>
      <c r="C85" s="269" t="s">
        <v>85</v>
      </c>
      <c r="D85" s="2">
        <v>22</v>
      </c>
      <c r="E85" s="3"/>
      <c r="F85" s="4"/>
    </row>
    <row r="86" spans="1:8" x14ac:dyDescent="0.2">
      <c r="B86" s="250"/>
      <c r="C86" s="269"/>
      <c r="D86" s="2"/>
      <c r="E86" s="3"/>
      <c r="F86" s="4"/>
    </row>
    <row r="87" spans="1:8" x14ac:dyDescent="0.2">
      <c r="A87" s="15" t="s">
        <v>30</v>
      </c>
      <c r="B87" s="250" t="s">
        <v>120</v>
      </c>
      <c r="C87" s="269" t="s">
        <v>86</v>
      </c>
      <c r="D87" s="2">
        <v>220</v>
      </c>
      <c r="E87" s="3"/>
      <c r="F87" s="4"/>
    </row>
    <row r="88" spans="1:8" x14ac:dyDescent="0.2">
      <c r="B88" s="250"/>
      <c r="C88" s="269"/>
      <c r="D88" s="2"/>
      <c r="E88" s="3"/>
      <c r="F88" s="4"/>
    </row>
    <row r="89" spans="1:8" ht="120" x14ac:dyDescent="0.2">
      <c r="A89" s="15" t="s">
        <v>31</v>
      </c>
      <c r="B89" s="15" t="s">
        <v>1</v>
      </c>
      <c r="C89" s="11" t="s">
        <v>11</v>
      </c>
      <c r="D89" s="5">
        <v>1</v>
      </c>
      <c r="F89" s="248"/>
    </row>
    <row r="90" spans="1:8" ht="12.75" thickBot="1" x14ac:dyDescent="0.25">
      <c r="A90" s="194"/>
      <c r="B90" s="210"/>
      <c r="C90" s="195"/>
      <c r="D90" s="196"/>
      <c r="E90" s="197"/>
      <c r="F90" s="198"/>
    </row>
    <row r="91" spans="1:8" ht="12.75" thickBot="1" x14ac:dyDescent="0.25">
      <c r="A91" s="207"/>
      <c r="B91" s="227" t="s">
        <v>72</v>
      </c>
      <c r="C91" s="271"/>
      <c r="D91" s="272"/>
      <c r="E91" s="249"/>
      <c r="F91" s="249"/>
      <c r="H91" s="270"/>
    </row>
    <row r="92" spans="1:8" x14ac:dyDescent="0.2">
      <c r="A92" s="204"/>
      <c r="B92" s="210"/>
      <c r="C92" s="195"/>
      <c r="D92" s="196"/>
      <c r="E92" s="197"/>
      <c r="F92" s="198"/>
    </row>
    <row r="93" spans="1:8" x14ac:dyDescent="0.2">
      <c r="A93" s="16" t="s">
        <v>75</v>
      </c>
      <c r="B93" s="17" t="s">
        <v>74</v>
      </c>
      <c r="C93" s="200"/>
      <c r="D93" s="201"/>
      <c r="E93" s="202"/>
      <c r="F93" s="203"/>
    </row>
    <row r="94" spans="1:8" x14ac:dyDescent="0.2">
      <c r="A94" s="194"/>
      <c r="B94" s="199"/>
      <c r="C94" s="200"/>
      <c r="D94" s="201"/>
      <c r="E94" s="202"/>
      <c r="F94" s="203"/>
    </row>
    <row r="95" spans="1:8" ht="39" customHeight="1" x14ac:dyDescent="0.2">
      <c r="A95" s="273" t="s">
        <v>7</v>
      </c>
      <c r="B95" s="1266" t="s">
        <v>866</v>
      </c>
      <c r="C95" s="12" t="s">
        <v>6</v>
      </c>
      <c r="D95" s="276">
        <v>1</v>
      </c>
      <c r="E95" s="277"/>
      <c r="F95" s="4"/>
    </row>
    <row r="96" spans="1:8" x14ac:dyDescent="0.2">
      <c r="A96" s="214"/>
      <c r="B96" s="215"/>
      <c r="C96" s="218"/>
      <c r="D96" s="216"/>
      <c r="E96" s="217"/>
      <c r="F96" s="198"/>
    </row>
    <row r="97" spans="1:6" ht="48.75" customHeight="1" x14ac:dyDescent="0.2">
      <c r="A97" s="273" t="s">
        <v>17</v>
      </c>
      <c r="B97" s="15" t="s">
        <v>90</v>
      </c>
    </row>
    <row r="98" spans="1:6" x14ac:dyDescent="0.2">
      <c r="A98" s="273"/>
      <c r="B98" s="278" t="s">
        <v>88</v>
      </c>
      <c r="C98" s="12" t="s">
        <v>85</v>
      </c>
      <c r="D98" s="275">
        <v>6</v>
      </c>
      <c r="E98" s="277"/>
      <c r="F98" s="4"/>
    </row>
    <row r="99" spans="1:6" x14ac:dyDescent="0.2">
      <c r="A99" s="214"/>
      <c r="B99" s="193"/>
      <c r="C99" s="195"/>
      <c r="D99" s="279"/>
      <c r="E99" s="217"/>
      <c r="F99" s="198"/>
    </row>
    <row r="100" spans="1:6" ht="36" x14ac:dyDescent="0.2">
      <c r="A100" s="273" t="s">
        <v>18</v>
      </c>
      <c r="B100" s="15" t="s">
        <v>91</v>
      </c>
      <c r="C100" s="195"/>
      <c r="D100" s="279"/>
      <c r="E100" s="217"/>
      <c r="F100" s="198"/>
    </row>
    <row r="101" spans="1:6" x14ac:dyDescent="0.2">
      <c r="A101" s="214"/>
      <c r="B101" s="278" t="s">
        <v>89</v>
      </c>
      <c r="C101" s="12" t="s">
        <v>85</v>
      </c>
      <c r="D101" s="275">
        <v>4</v>
      </c>
      <c r="E101" s="277"/>
      <c r="F101" s="4"/>
    </row>
    <row r="102" spans="1:6" x14ac:dyDescent="0.2">
      <c r="A102" s="214"/>
      <c r="B102" s="193"/>
      <c r="C102" s="218"/>
      <c r="D102" s="216"/>
      <c r="E102" s="217"/>
      <c r="F102" s="198"/>
    </row>
    <row r="103" spans="1:6" ht="24" x14ac:dyDescent="0.2">
      <c r="A103" s="273" t="s">
        <v>19</v>
      </c>
      <c r="B103" s="250" t="s">
        <v>144</v>
      </c>
      <c r="C103" s="275" t="s">
        <v>6</v>
      </c>
      <c r="D103" s="275">
        <v>1</v>
      </c>
      <c r="E103" s="277"/>
      <c r="F103" s="4"/>
    </row>
    <row r="104" spans="1:6" x14ac:dyDescent="0.2">
      <c r="A104" s="214"/>
      <c r="B104" s="219"/>
      <c r="C104" s="195"/>
      <c r="D104" s="216"/>
      <c r="E104" s="217"/>
      <c r="F104" s="198"/>
    </row>
    <row r="105" spans="1:6" x14ac:dyDescent="0.2">
      <c r="A105" s="273" t="s">
        <v>20</v>
      </c>
      <c r="B105" s="280" t="s">
        <v>121</v>
      </c>
      <c r="C105" s="12" t="s">
        <v>6</v>
      </c>
      <c r="D105" s="275">
        <v>2</v>
      </c>
      <c r="E105" s="277"/>
      <c r="F105" s="4"/>
    </row>
    <row r="106" spans="1:6" x14ac:dyDescent="0.2">
      <c r="A106" s="214"/>
      <c r="B106" s="219"/>
      <c r="C106" s="195"/>
      <c r="D106" s="216"/>
      <c r="E106" s="217"/>
      <c r="F106" s="198"/>
    </row>
    <row r="107" spans="1:6" ht="24" x14ac:dyDescent="0.2">
      <c r="A107" s="273" t="s">
        <v>21</v>
      </c>
      <c r="B107" s="280" t="s">
        <v>122</v>
      </c>
      <c r="C107" s="195"/>
      <c r="D107" s="216"/>
      <c r="E107" s="217"/>
      <c r="F107" s="198"/>
    </row>
    <row r="108" spans="1:6" x14ac:dyDescent="0.2">
      <c r="A108" s="214"/>
      <c r="B108" s="280" t="s">
        <v>76</v>
      </c>
      <c r="C108" s="12" t="s">
        <v>6</v>
      </c>
      <c r="D108" s="275">
        <v>1</v>
      </c>
      <c r="E108" s="277"/>
      <c r="F108" s="4"/>
    </row>
    <row r="109" spans="1:6" x14ac:dyDescent="0.2">
      <c r="A109" s="214"/>
      <c r="B109" s="280" t="s">
        <v>92</v>
      </c>
      <c r="C109" s="12" t="s">
        <v>6</v>
      </c>
      <c r="D109" s="275">
        <v>4</v>
      </c>
      <c r="E109" s="277"/>
      <c r="F109" s="4"/>
    </row>
    <row r="110" spans="1:6" x14ac:dyDescent="0.2">
      <c r="A110" s="214"/>
      <c r="B110" s="219"/>
      <c r="C110" s="195"/>
      <c r="D110" s="279"/>
      <c r="E110" s="217"/>
      <c r="F110" s="198"/>
    </row>
    <row r="111" spans="1:6" ht="24" x14ac:dyDescent="0.2">
      <c r="A111" s="273" t="s">
        <v>22</v>
      </c>
      <c r="B111" s="15" t="s">
        <v>123</v>
      </c>
      <c r="C111" s="275" t="s">
        <v>6</v>
      </c>
      <c r="D111" s="275">
        <v>1</v>
      </c>
      <c r="E111" s="277"/>
      <c r="F111" s="4"/>
    </row>
    <row r="112" spans="1:6" x14ac:dyDescent="0.2">
      <c r="A112" s="214"/>
      <c r="B112" s="193"/>
      <c r="C112" s="218"/>
      <c r="D112" s="216"/>
      <c r="E112" s="217"/>
      <c r="F112" s="198"/>
    </row>
    <row r="113" spans="1:6" ht="24" x14ac:dyDescent="0.2">
      <c r="A113" s="281" t="s">
        <v>23</v>
      </c>
      <c r="B113" s="282" t="s">
        <v>93</v>
      </c>
      <c r="C113" s="283"/>
      <c r="D113" s="216"/>
      <c r="E113" s="221"/>
      <c r="F113" s="198"/>
    </row>
    <row r="114" spans="1:6" x14ac:dyDescent="0.2">
      <c r="A114" s="281"/>
      <c r="B114" s="280" t="s">
        <v>76</v>
      </c>
      <c r="C114" s="283" t="s">
        <v>6</v>
      </c>
      <c r="D114" s="275">
        <v>2</v>
      </c>
      <c r="E114" s="284"/>
      <c r="F114" s="4"/>
    </row>
    <row r="115" spans="1:6" x14ac:dyDescent="0.2">
      <c r="A115" s="281"/>
      <c r="B115" s="280" t="s">
        <v>92</v>
      </c>
      <c r="C115" s="283" t="s">
        <v>6</v>
      </c>
      <c r="D115" s="275">
        <v>5</v>
      </c>
      <c r="E115" s="284"/>
      <c r="F115" s="4"/>
    </row>
    <row r="116" spans="1:6" x14ac:dyDescent="0.2">
      <c r="A116" s="214"/>
      <c r="B116" s="220"/>
      <c r="C116" s="218"/>
      <c r="D116" s="216"/>
      <c r="E116" s="217"/>
      <c r="F116" s="198"/>
    </row>
    <row r="117" spans="1:6" ht="48" x14ac:dyDescent="0.2">
      <c r="A117" s="273" t="s">
        <v>24</v>
      </c>
      <c r="B117" s="280" t="s">
        <v>94</v>
      </c>
      <c r="C117" s="12" t="s">
        <v>10</v>
      </c>
      <c r="D117" s="275">
        <v>1</v>
      </c>
      <c r="E117" s="277"/>
      <c r="F117" s="4"/>
    </row>
    <row r="118" spans="1:6" x14ac:dyDescent="0.2">
      <c r="A118" s="273"/>
      <c r="B118" s="280"/>
      <c r="C118" s="285"/>
      <c r="D118" s="275"/>
      <c r="E118" s="277"/>
      <c r="F118" s="4"/>
    </row>
    <row r="119" spans="1:6" ht="72" x14ac:dyDescent="0.2">
      <c r="A119" s="273" t="s">
        <v>25</v>
      </c>
      <c r="B119" s="280" t="s">
        <v>95</v>
      </c>
      <c r="C119" s="12" t="s">
        <v>10</v>
      </c>
      <c r="D119" s="275">
        <v>1</v>
      </c>
      <c r="E119" s="277"/>
      <c r="F119" s="4"/>
    </row>
    <row r="120" spans="1:6" x14ac:dyDescent="0.2">
      <c r="A120" s="273"/>
      <c r="B120" s="280"/>
      <c r="C120" s="285"/>
      <c r="D120" s="274"/>
      <c r="E120" s="277"/>
      <c r="F120" s="4"/>
    </row>
    <row r="121" spans="1:6" ht="72" x14ac:dyDescent="0.2">
      <c r="A121" s="286" t="s">
        <v>26</v>
      </c>
      <c r="B121" s="15" t="s">
        <v>83</v>
      </c>
      <c r="C121" s="11" t="s">
        <v>11</v>
      </c>
      <c r="D121" s="5">
        <v>1</v>
      </c>
      <c r="F121" s="248"/>
    </row>
    <row r="122" spans="1:6" ht="12.75" thickBot="1" x14ac:dyDescent="0.25">
      <c r="B122" s="287"/>
      <c r="F122" s="4"/>
    </row>
    <row r="123" spans="1:6" ht="12.75" thickBot="1" x14ac:dyDescent="0.25">
      <c r="A123" s="288"/>
      <c r="B123" s="227" t="s">
        <v>77</v>
      </c>
      <c r="C123" s="271"/>
      <c r="D123" s="272"/>
      <c r="E123" s="249"/>
      <c r="F123" s="249"/>
    </row>
    <row r="124" spans="1:6" x14ac:dyDescent="0.2">
      <c r="A124" s="193"/>
      <c r="B124" s="193"/>
      <c r="C124" s="200"/>
      <c r="D124" s="201"/>
      <c r="E124" s="202"/>
      <c r="F124" s="203"/>
    </row>
    <row r="125" spans="1:6" x14ac:dyDescent="0.2">
      <c r="F125" s="7"/>
    </row>
    <row r="126" spans="1:6" x14ac:dyDescent="0.2">
      <c r="A126" s="251" t="s">
        <v>110</v>
      </c>
      <c r="B126" s="307" t="s">
        <v>108</v>
      </c>
      <c r="C126" s="195"/>
      <c r="D126" s="196"/>
      <c r="E126" s="197"/>
      <c r="F126" s="198"/>
    </row>
    <row r="127" spans="1:6" x14ac:dyDescent="0.2">
      <c r="F127" s="7"/>
    </row>
    <row r="128" spans="1:6" ht="60" x14ac:dyDescent="0.2">
      <c r="A128" s="15" t="s">
        <v>7</v>
      </c>
      <c r="B128" s="15" t="s">
        <v>109</v>
      </c>
      <c r="C128" s="11" t="s">
        <v>11</v>
      </c>
      <c r="D128" s="5">
        <v>1</v>
      </c>
      <c r="F128" s="4"/>
    </row>
    <row r="129" spans="1:6" ht="12.75" thickBot="1" x14ac:dyDescent="0.25">
      <c r="F129" s="7"/>
    </row>
    <row r="130" spans="1:6" ht="24.75" thickBot="1" x14ac:dyDescent="0.25">
      <c r="A130" s="308"/>
      <c r="B130" s="309" t="s">
        <v>138</v>
      </c>
      <c r="C130" s="310"/>
      <c r="D130" s="311"/>
      <c r="E130" s="312"/>
      <c r="F130" s="312"/>
    </row>
    <row r="131" spans="1:6" x14ac:dyDescent="0.2">
      <c r="F131" s="7"/>
    </row>
    <row r="132" spans="1:6" x14ac:dyDescent="0.2">
      <c r="F132" s="7"/>
    </row>
    <row r="133" spans="1:6" x14ac:dyDescent="0.2">
      <c r="F133" s="7"/>
    </row>
    <row r="134" spans="1:6" x14ac:dyDescent="0.2">
      <c r="F134" s="7"/>
    </row>
    <row r="135" spans="1:6" x14ac:dyDescent="0.2">
      <c r="F135" s="7"/>
    </row>
    <row r="136" spans="1:6" x14ac:dyDescent="0.2">
      <c r="F136" s="7"/>
    </row>
    <row r="137" spans="1:6" x14ac:dyDescent="0.2">
      <c r="F137" s="7"/>
    </row>
    <row r="138" spans="1:6" x14ac:dyDescent="0.2">
      <c r="F138" s="7"/>
    </row>
    <row r="139" spans="1:6" x14ac:dyDescent="0.2">
      <c r="F139" s="7"/>
    </row>
    <row r="140" spans="1:6" x14ac:dyDescent="0.2">
      <c r="F140" s="7"/>
    </row>
    <row r="141" spans="1:6" x14ac:dyDescent="0.2">
      <c r="F141" s="7"/>
    </row>
    <row r="142" spans="1:6" x14ac:dyDescent="0.2">
      <c r="F142" s="7"/>
    </row>
    <row r="143" spans="1:6" x14ac:dyDescent="0.2">
      <c r="F143" s="7"/>
    </row>
    <row r="144" spans="1:6" x14ac:dyDescent="0.2">
      <c r="F144" s="7"/>
    </row>
    <row r="145" spans="6:6" x14ac:dyDescent="0.2">
      <c r="F145" s="7"/>
    </row>
    <row r="146" spans="6:6" x14ac:dyDescent="0.2">
      <c r="F146" s="7"/>
    </row>
    <row r="147" spans="6:6" x14ac:dyDescent="0.2">
      <c r="F147" s="7"/>
    </row>
    <row r="148" spans="6:6" x14ac:dyDescent="0.2">
      <c r="F148" s="7"/>
    </row>
    <row r="149" spans="6:6" x14ac:dyDescent="0.2">
      <c r="F149" s="7"/>
    </row>
    <row r="150" spans="6:6" x14ac:dyDescent="0.2">
      <c r="F150" s="7"/>
    </row>
    <row r="151" spans="6:6" x14ac:dyDescent="0.2">
      <c r="F151" s="7"/>
    </row>
    <row r="152" spans="6:6" x14ac:dyDescent="0.2">
      <c r="F152" s="7"/>
    </row>
    <row r="153" spans="6:6" x14ac:dyDescent="0.2">
      <c r="F153" s="7"/>
    </row>
    <row r="154" spans="6:6" x14ac:dyDescent="0.2">
      <c r="F154" s="7"/>
    </row>
    <row r="155" spans="6:6" x14ac:dyDescent="0.2">
      <c r="F155" s="7"/>
    </row>
    <row r="156" spans="6:6" x14ac:dyDescent="0.2">
      <c r="F156" s="7"/>
    </row>
    <row r="157" spans="6:6" x14ac:dyDescent="0.2">
      <c r="F157" s="7"/>
    </row>
    <row r="158" spans="6:6" x14ac:dyDescent="0.2">
      <c r="F158" s="7"/>
    </row>
    <row r="159" spans="6:6" x14ac:dyDescent="0.2">
      <c r="F159" s="7"/>
    </row>
    <row r="160" spans="6:6" x14ac:dyDescent="0.2">
      <c r="F160" s="7"/>
    </row>
    <row r="161" spans="6:6" x14ac:dyDescent="0.2">
      <c r="F161" s="7"/>
    </row>
    <row r="162" spans="6:6" x14ac:dyDescent="0.2">
      <c r="F162" s="7"/>
    </row>
    <row r="163" spans="6:6" x14ac:dyDescent="0.2">
      <c r="F163" s="7"/>
    </row>
    <row r="164" spans="6:6" x14ac:dyDescent="0.2">
      <c r="F164" s="7"/>
    </row>
    <row r="165" spans="6:6" x14ac:dyDescent="0.2">
      <c r="F165" s="7"/>
    </row>
    <row r="166" spans="6:6" x14ac:dyDescent="0.2">
      <c r="F166" s="7"/>
    </row>
    <row r="167" spans="6:6" x14ac:dyDescent="0.2">
      <c r="F167" s="7"/>
    </row>
    <row r="168" spans="6:6" x14ac:dyDescent="0.2">
      <c r="F168" s="7"/>
    </row>
    <row r="169" spans="6:6" x14ac:dyDescent="0.2">
      <c r="F169" s="7"/>
    </row>
    <row r="170" spans="6:6" x14ac:dyDescent="0.2">
      <c r="F170" s="7"/>
    </row>
    <row r="171" spans="6:6" x14ac:dyDescent="0.2">
      <c r="F171" s="7"/>
    </row>
    <row r="172" spans="6:6" x14ac:dyDescent="0.2">
      <c r="F172" s="7"/>
    </row>
    <row r="173" spans="6:6" x14ac:dyDescent="0.2">
      <c r="F173" s="7"/>
    </row>
    <row r="174" spans="6:6" x14ac:dyDescent="0.2">
      <c r="F174" s="7"/>
    </row>
    <row r="175" spans="6:6" x14ac:dyDescent="0.2">
      <c r="F175" s="7"/>
    </row>
    <row r="176" spans="6:6" x14ac:dyDescent="0.2">
      <c r="F176" s="7"/>
    </row>
    <row r="177" spans="6:6" x14ac:dyDescent="0.2">
      <c r="F177" s="7"/>
    </row>
    <row r="178" spans="6:6" x14ac:dyDescent="0.2">
      <c r="F178" s="7"/>
    </row>
    <row r="179" spans="6:6" x14ac:dyDescent="0.2">
      <c r="F179" s="7"/>
    </row>
    <row r="180" spans="6:6" x14ac:dyDescent="0.2">
      <c r="F180" s="7"/>
    </row>
    <row r="181" spans="6:6" x14ac:dyDescent="0.2">
      <c r="F181" s="7"/>
    </row>
    <row r="182" spans="6:6" x14ac:dyDescent="0.2">
      <c r="F182" s="7"/>
    </row>
    <row r="183" spans="6:6" x14ac:dyDescent="0.2">
      <c r="F183" s="7"/>
    </row>
    <row r="184" spans="6:6" x14ac:dyDescent="0.2">
      <c r="F184" s="7"/>
    </row>
    <row r="185" spans="6:6" x14ac:dyDescent="0.2">
      <c r="F185" s="7"/>
    </row>
    <row r="186" spans="6:6" x14ac:dyDescent="0.2">
      <c r="F186" s="7"/>
    </row>
    <row r="187" spans="6:6" x14ac:dyDescent="0.2">
      <c r="F187" s="7"/>
    </row>
    <row r="188" spans="6:6" x14ac:dyDescent="0.2">
      <c r="F188" s="7"/>
    </row>
    <row r="189" spans="6:6" x14ac:dyDescent="0.2">
      <c r="F189" s="7"/>
    </row>
    <row r="190" spans="6:6" x14ac:dyDescent="0.2">
      <c r="F190" s="7"/>
    </row>
    <row r="191" spans="6:6" x14ac:dyDescent="0.2">
      <c r="F191" s="7"/>
    </row>
    <row r="192" spans="6:6" x14ac:dyDescent="0.2">
      <c r="F192" s="7"/>
    </row>
    <row r="193" spans="6:6" x14ac:dyDescent="0.2">
      <c r="F193" s="7"/>
    </row>
    <row r="194" spans="6:6" x14ac:dyDescent="0.2">
      <c r="F194" s="7"/>
    </row>
    <row r="195" spans="6:6" x14ac:dyDescent="0.2">
      <c r="F195" s="7"/>
    </row>
    <row r="196" spans="6:6" x14ac:dyDescent="0.2">
      <c r="F196" s="7"/>
    </row>
    <row r="197" spans="6:6" x14ac:dyDescent="0.2">
      <c r="F197" s="7"/>
    </row>
    <row r="198" spans="6:6" x14ac:dyDescent="0.2">
      <c r="F198" s="7"/>
    </row>
    <row r="199" spans="6:6" x14ac:dyDescent="0.2">
      <c r="F199" s="7"/>
    </row>
    <row r="200" spans="6:6" x14ac:dyDescent="0.2">
      <c r="F200" s="7"/>
    </row>
    <row r="201" spans="6:6" x14ac:dyDescent="0.2">
      <c r="F201" s="7"/>
    </row>
    <row r="202" spans="6:6" x14ac:dyDescent="0.2">
      <c r="F202" s="7"/>
    </row>
    <row r="203" spans="6:6" x14ac:dyDescent="0.2">
      <c r="F203" s="7"/>
    </row>
    <row r="204" spans="6:6" x14ac:dyDescent="0.2">
      <c r="F204" s="7"/>
    </row>
    <row r="205" spans="6:6" x14ac:dyDescent="0.2">
      <c r="F205" s="7"/>
    </row>
    <row r="206" spans="6:6" x14ac:dyDescent="0.2">
      <c r="F206" s="7"/>
    </row>
    <row r="207" spans="6:6" x14ac:dyDescent="0.2">
      <c r="F207" s="7"/>
    </row>
    <row r="208" spans="6:6" x14ac:dyDescent="0.2">
      <c r="F208" s="7"/>
    </row>
    <row r="209" spans="6:6" x14ac:dyDescent="0.2">
      <c r="F209" s="7"/>
    </row>
    <row r="210" spans="6:6" x14ac:dyDescent="0.2">
      <c r="F210" s="7"/>
    </row>
    <row r="211" spans="6:6" x14ac:dyDescent="0.2">
      <c r="F211" s="7"/>
    </row>
    <row r="212" spans="6:6" x14ac:dyDescent="0.2">
      <c r="F212" s="7"/>
    </row>
    <row r="213" spans="6:6" x14ac:dyDescent="0.2">
      <c r="F213" s="7"/>
    </row>
    <row r="214" spans="6:6" x14ac:dyDescent="0.2">
      <c r="F214" s="7"/>
    </row>
    <row r="215" spans="6:6" x14ac:dyDescent="0.2">
      <c r="F215" s="7"/>
    </row>
    <row r="216" spans="6:6" x14ac:dyDescent="0.2">
      <c r="F216" s="7"/>
    </row>
    <row r="217" spans="6:6" x14ac:dyDescent="0.2">
      <c r="F217" s="7"/>
    </row>
    <row r="218" spans="6:6" x14ac:dyDescent="0.2">
      <c r="F218" s="7"/>
    </row>
    <row r="219" spans="6:6" x14ac:dyDescent="0.2">
      <c r="F219" s="7"/>
    </row>
    <row r="220" spans="6:6" x14ac:dyDescent="0.2">
      <c r="F220" s="7"/>
    </row>
    <row r="221" spans="6:6" x14ac:dyDescent="0.2">
      <c r="F221" s="7"/>
    </row>
    <row r="222" spans="6:6" x14ac:dyDescent="0.2">
      <c r="F222" s="7"/>
    </row>
    <row r="223" spans="6:6" x14ac:dyDescent="0.2">
      <c r="F223" s="7"/>
    </row>
    <row r="224" spans="6:6" x14ac:dyDescent="0.2">
      <c r="F224" s="7"/>
    </row>
    <row r="225" spans="6:6" x14ac:dyDescent="0.2">
      <c r="F225" s="7"/>
    </row>
    <row r="226" spans="6:6" x14ac:dyDescent="0.2">
      <c r="F226" s="7"/>
    </row>
    <row r="227" spans="6:6" x14ac:dyDescent="0.2">
      <c r="F227" s="7"/>
    </row>
    <row r="228" spans="6:6" x14ac:dyDescent="0.2">
      <c r="F228" s="7"/>
    </row>
    <row r="229" spans="6:6" x14ac:dyDescent="0.2">
      <c r="F229" s="7"/>
    </row>
    <row r="230" spans="6:6" x14ac:dyDescent="0.2">
      <c r="F230" s="7"/>
    </row>
    <row r="231" spans="6:6" x14ac:dyDescent="0.2">
      <c r="F231" s="7"/>
    </row>
    <row r="232" spans="6:6" x14ac:dyDescent="0.2">
      <c r="F232" s="7"/>
    </row>
    <row r="233" spans="6:6" x14ac:dyDescent="0.2">
      <c r="F233" s="7"/>
    </row>
    <row r="234" spans="6:6" x14ac:dyDescent="0.2">
      <c r="F234" s="7"/>
    </row>
    <row r="235" spans="6:6" x14ac:dyDescent="0.2">
      <c r="F235" s="7"/>
    </row>
    <row r="236" spans="6:6" x14ac:dyDescent="0.2">
      <c r="F236" s="7"/>
    </row>
    <row r="237" spans="6:6" x14ac:dyDescent="0.2">
      <c r="F237" s="7"/>
    </row>
    <row r="238" spans="6:6" x14ac:dyDescent="0.2">
      <c r="F238" s="7"/>
    </row>
    <row r="239" spans="6:6" x14ac:dyDescent="0.2">
      <c r="F239" s="7"/>
    </row>
    <row r="240" spans="6:6" x14ac:dyDescent="0.2">
      <c r="F240" s="7"/>
    </row>
    <row r="241" spans="6:6" x14ac:dyDescent="0.2">
      <c r="F241" s="7"/>
    </row>
    <row r="242" spans="6:6" x14ac:dyDescent="0.2">
      <c r="F242" s="7"/>
    </row>
    <row r="243" spans="6:6" x14ac:dyDescent="0.2">
      <c r="F243" s="7"/>
    </row>
    <row r="244" spans="6:6" x14ac:dyDescent="0.2">
      <c r="F244" s="7"/>
    </row>
    <row r="245" spans="6:6" x14ac:dyDescent="0.2">
      <c r="F245" s="7"/>
    </row>
    <row r="246" spans="6:6" x14ac:dyDescent="0.2">
      <c r="F246" s="7"/>
    </row>
    <row r="247" spans="6:6" x14ac:dyDescent="0.2">
      <c r="F247" s="7"/>
    </row>
    <row r="248" spans="6:6" x14ac:dyDescent="0.2">
      <c r="F248" s="7"/>
    </row>
    <row r="249" spans="6:6" x14ac:dyDescent="0.2">
      <c r="F249" s="7"/>
    </row>
    <row r="250" spans="6:6" x14ac:dyDescent="0.2">
      <c r="F250" s="7"/>
    </row>
    <row r="251" spans="6:6" x14ac:dyDescent="0.2">
      <c r="F251" s="7"/>
    </row>
    <row r="252" spans="6:6" x14ac:dyDescent="0.2">
      <c r="F252" s="7"/>
    </row>
    <row r="253" spans="6:6" x14ac:dyDescent="0.2">
      <c r="F253" s="7"/>
    </row>
    <row r="254" spans="6:6" x14ac:dyDescent="0.2">
      <c r="F254" s="7"/>
    </row>
    <row r="255" spans="6:6" x14ac:dyDescent="0.2">
      <c r="F255" s="7"/>
    </row>
    <row r="256" spans="6:6" x14ac:dyDescent="0.2">
      <c r="F256" s="7"/>
    </row>
    <row r="257" spans="6:6" x14ac:dyDescent="0.2">
      <c r="F257" s="7"/>
    </row>
    <row r="258" spans="6:6" x14ac:dyDescent="0.2">
      <c r="F258" s="7"/>
    </row>
    <row r="259" spans="6:6" x14ac:dyDescent="0.2">
      <c r="F259" s="7"/>
    </row>
    <row r="260" spans="6:6" x14ac:dyDescent="0.2">
      <c r="F260" s="7"/>
    </row>
    <row r="261" spans="6:6" x14ac:dyDescent="0.2">
      <c r="F261" s="7"/>
    </row>
    <row r="262" spans="6:6" x14ac:dyDescent="0.2">
      <c r="F262" s="7"/>
    </row>
    <row r="263" spans="6:6" x14ac:dyDescent="0.2">
      <c r="F263" s="7"/>
    </row>
    <row r="264" spans="6:6" x14ac:dyDescent="0.2">
      <c r="F264" s="7"/>
    </row>
    <row r="265" spans="6:6" x14ac:dyDescent="0.2">
      <c r="F265" s="7"/>
    </row>
    <row r="266" spans="6:6" x14ac:dyDescent="0.2">
      <c r="F266" s="7"/>
    </row>
    <row r="267" spans="6:6" x14ac:dyDescent="0.2">
      <c r="F267" s="7"/>
    </row>
    <row r="268" spans="6:6" x14ac:dyDescent="0.2">
      <c r="F268" s="7"/>
    </row>
    <row r="269" spans="6:6" x14ac:dyDescent="0.2">
      <c r="F269" s="7"/>
    </row>
    <row r="270" spans="6:6" x14ac:dyDescent="0.2">
      <c r="F270" s="7"/>
    </row>
    <row r="271" spans="6:6" x14ac:dyDescent="0.2">
      <c r="F271" s="7"/>
    </row>
    <row r="272" spans="6:6" x14ac:dyDescent="0.2">
      <c r="F272" s="7"/>
    </row>
    <row r="273" spans="6:6" x14ac:dyDescent="0.2">
      <c r="F273" s="7"/>
    </row>
    <row r="274" spans="6:6" x14ac:dyDescent="0.2">
      <c r="F274" s="7"/>
    </row>
    <row r="275" spans="6:6" x14ac:dyDescent="0.2">
      <c r="F275" s="7"/>
    </row>
    <row r="276" spans="6:6" x14ac:dyDescent="0.2">
      <c r="F276" s="7"/>
    </row>
    <row r="277" spans="6:6" x14ac:dyDescent="0.2">
      <c r="F277" s="7"/>
    </row>
    <row r="278" spans="6:6" x14ac:dyDescent="0.2">
      <c r="F278" s="7"/>
    </row>
    <row r="279" spans="6:6" x14ac:dyDescent="0.2">
      <c r="F279" s="7"/>
    </row>
    <row r="280" spans="6:6" x14ac:dyDescent="0.2">
      <c r="F280" s="7"/>
    </row>
    <row r="281" spans="6:6" x14ac:dyDescent="0.2">
      <c r="F281" s="7"/>
    </row>
    <row r="282" spans="6:6" x14ac:dyDescent="0.2">
      <c r="F282" s="7"/>
    </row>
    <row r="283" spans="6:6" x14ac:dyDescent="0.2">
      <c r="F283" s="7"/>
    </row>
    <row r="284" spans="6:6" x14ac:dyDescent="0.2">
      <c r="F284" s="7"/>
    </row>
    <row r="285" spans="6:6" x14ac:dyDescent="0.2">
      <c r="F285" s="7"/>
    </row>
    <row r="286" spans="6:6" x14ac:dyDescent="0.2">
      <c r="F286" s="7"/>
    </row>
    <row r="287" spans="6:6" x14ac:dyDescent="0.2">
      <c r="F287" s="7"/>
    </row>
    <row r="288" spans="6:6" x14ac:dyDescent="0.2">
      <c r="F288" s="7"/>
    </row>
    <row r="289" spans="6:6" x14ac:dyDescent="0.2">
      <c r="F289" s="7"/>
    </row>
    <row r="290" spans="6:6" x14ac:dyDescent="0.2">
      <c r="F290" s="7"/>
    </row>
    <row r="291" spans="6:6" x14ac:dyDescent="0.2">
      <c r="F291" s="7"/>
    </row>
    <row r="292" spans="6:6" x14ac:dyDescent="0.2">
      <c r="F292" s="7"/>
    </row>
    <row r="293" spans="6:6" x14ac:dyDescent="0.2">
      <c r="F293" s="7"/>
    </row>
    <row r="294" spans="6:6" x14ac:dyDescent="0.2">
      <c r="F294" s="7"/>
    </row>
    <row r="295" spans="6:6" x14ac:dyDescent="0.2">
      <c r="F295" s="7"/>
    </row>
    <row r="296" spans="6:6" x14ac:dyDescent="0.2">
      <c r="F296" s="7"/>
    </row>
    <row r="297" spans="6:6" x14ac:dyDescent="0.2">
      <c r="F297" s="7"/>
    </row>
    <row r="298" spans="6:6" x14ac:dyDescent="0.2">
      <c r="F298" s="7"/>
    </row>
    <row r="299" spans="6:6" x14ac:dyDescent="0.2">
      <c r="F299" s="7"/>
    </row>
    <row r="300" spans="6:6" x14ac:dyDescent="0.2">
      <c r="F300" s="7"/>
    </row>
    <row r="301" spans="6:6" x14ac:dyDescent="0.2">
      <c r="F301" s="7"/>
    </row>
    <row r="302" spans="6:6" x14ac:dyDescent="0.2">
      <c r="F302" s="7"/>
    </row>
    <row r="303" spans="6:6" x14ac:dyDescent="0.2">
      <c r="F303" s="7"/>
    </row>
    <row r="304" spans="6:6" x14ac:dyDescent="0.2">
      <c r="F304" s="7"/>
    </row>
    <row r="305" spans="6:6" x14ac:dyDescent="0.2">
      <c r="F305" s="7"/>
    </row>
    <row r="306" spans="6:6" x14ac:dyDescent="0.2">
      <c r="F306" s="7"/>
    </row>
    <row r="307" spans="6:6" x14ac:dyDescent="0.2">
      <c r="F307" s="7"/>
    </row>
    <row r="308" spans="6:6" x14ac:dyDescent="0.2">
      <c r="F308" s="7"/>
    </row>
    <row r="309" spans="6:6" x14ac:dyDescent="0.2">
      <c r="F309" s="7"/>
    </row>
    <row r="310" spans="6:6" x14ac:dyDescent="0.2">
      <c r="F310" s="7"/>
    </row>
    <row r="311" spans="6:6" x14ac:dyDescent="0.2">
      <c r="F311" s="7"/>
    </row>
    <row r="312" spans="6:6" x14ac:dyDescent="0.2">
      <c r="F312" s="7"/>
    </row>
    <row r="313" spans="6:6" x14ac:dyDescent="0.2">
      <c r="F313" s="7"/>
    </row>
    <row r="314" spans="6:6" x14ac:dyDescent="0.2">
      <c r="F314" s="7"/>
    </row>
    <row r="315" spans="6:6" x14ac:dyDescent="0.2">
      <c r="F315" s="7"/>
    </row>
    <row r="316" spans="6:6" x14ac:dyDescent="0.2">
      <c r="F316" s="7"/>
    </row>
    <row r="317" spans="6:6" x14ac:dyDescent="0.2">
      <c r="F317" s="7"/>
    </row>
    <row r="318" spans="6:6" x14ac:dyDescent="0.2">
      <c r="F318" s="7"/>
    </row>
    <row r="319" spans="6:6" x14ac:dyDescent="0.2">
      <c r="F319" s="7"/>
    </row>
    <row r="320" spans="6:6" x14ac:dyDescent="0.2">
      <c r="F320" s="7"/>
    </row>
    <row r="321" spans="6:6" x14ac:dyDescent="0.2">
      <c r="F321" s="7"/>
    </row>
    <row r="322" spans="6:6" x14ac:dyDescent="0.2">
      <c r="F322" s="7"/>
    </row>
    <row r="323" spans="6:6" x14ac:dyDescent="0.2">
      <c r="F323" s="7"/>
    </row>
    <row r="324" spans="6:6" x14ac:dyDescent="0.2">
      <c r="F324" s="7"/>
    </row>
    <row r="325" spans="6:6" x14ac:dyDescent="0.2">
      <c r="F325" s="7"/>
    </row>
    <row r="326" spans="6:6" x14ac:dyDescent="0.2">
      <c r="F326" s="7"/>
    </row>
    <row r="327" spans="6:6" x14ac:dyDescent="0.2">
      <c r="F327" s="7"/>
    </row>
    <row r="328" spans="6:6" x14ac:dyDescent="0.2">
      <c r="F328" s="7"/>
    </row>
    <row r="329" spans="6:6" x14ac:dyDescent="0.2">
      <c r="F329" s="7"/>
    </row>
    <row r="330" spans="6:6" x14ac:dyDescent="0.2">
      <c r="F330" s="7"/>
    </row>
    <row r="331" spans="6:6" x14ac:dyDescent="0.2">
      <c r="F331" s="7"/>
    </row>
    <row r="332" spans="6:6" x14ac:dyDescent="0.2">
      <c r="F332" s="7"/>
    </row>
    <row r="333" spans="6:6" x14ac:dyDescent="0.2">
      <c r="F333" s="7"/>
    </row>
    <row r="334" spans="6:6" x14ac:dyDescent="0.2">
      <c r="F334" s="7"/>
    </row>
    <row r="335" spans="6:6" x14ac:dyDescent="0.2">
      <c r="F335" s="7"/>
    </row>
    <row r="336" spans="6:6" x14ac:dyDescent="0.2">
      <c r="F336" s="7"/>
    </row>
    <row r="337" spans="6:6" x14ac:dyDescent="0.2">
      <c r="F337" s="7"/>
    </row>
    <row r="338" spans="6:6" x14ac:dyDescent="0.2">
      <c r="F338" s="7"/>
    </row>
    <row r="339" spans="6:6" x14ac:dyDescent="0.2">
      <c r="F339" s="7"/>
    </row>
    <row r="340" spans="6:6" x14ac:dyDescent="0.2">
      <c r="F340" s="7"/>
    </row>
    <row r="341" spans="6:6" x14ac:dyDescent="0.2">
      <c r="F341" s="7"/>
    </row>
    <row r="342" spans="6:6" x14ac:dyDescent="0.2">
      <c r="F342" s="7"/>
    </row>
    <row r="343" spans="6:6" x14ac:dyDescent="0.2">
      <c r="F343" s="7"/>
    </row>
    <row r="344" spans="6:6" x14ac:dyDescent="0.2">
      <c r="F344" s="7"/>
    </row>
  </sheetData>
  <protectedRanges>
    <protectedRange sqref="E111:E112" name="Range1"/>
    <protectedRange sqref="E103:E107 E110" name="Range1_1"/>
    <protectedRange sqref="E116" name="Range1_5"/>
    <protectedRange sqref="E117:E120" name="Range1_6"/>
  </protectedRanges>
  <mergeCells count="5">
    <mergeCell ref="B47:B48"/>
    <mergeCell ref="C47:C48"/>
    <mergeCell ref="D47:D48"/>
    <mergeCell ref="E47:E48"/>
    <mergeCell ref="F47:F48"/>
  </mergeCells>
  <phoneticPr fontId="6" type="noConversion"/>
  <pageMargins left="0.70866141732283472" right="0.19685039370078741" top="0.74803149606299213" bottom="0.74803149606299213" header="0.31496062992125984" footer="0.31496062992125984"/>
  <pageSetup paperSize="9" scale="88" orientation="portrait" r:id="rId1"/>
  <headerFooter differentFirst="1" alignWithMargins="0">
    <oddHeader>&amp;L&amp;K00-024Projektni ured:  PLANETARIS d.o.o., Vončinina ulica 2, Zagreb
Građevina:  UČENIČKI DOM U SKLOPU GRADITELJSKE ŠKOLE ČAKOVEC, ŠPORTSKA 1, ČAKOVEC, k.č.br. 2468/2, k.o. Čakovec</oddHeader>
    <oddFooter>&amp;L&amp;K00-024Zagreb, rujan 2016. godine&amp;R&amp;9&amp;K00-027&amp;P/&amp;N</oddFooter>
  </headerFooter>
  <rowBreaks count="7" manualBreakCount="7">
    <brk id="19" max="5" man="1"/>
    <brk id="35" max="5" man="1"/>
    <brk id="44" max="5" man="1"/>
    <brk id="52" max="5" man="1"/>
    <brk id="80" max="5" man="1"/>
    <brk id="92" max="5" man="1"/>
    <brk id="132"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F95"/>
  <sheetViews>
    <sheetView view="pageLayout" topLeftCell="A17" zoomScale="96" zoomScaleNormal="100" zoomScalePageLayoutView="96" workbookViewId="0">
      <selection activeCell="F34" sqref="F34"/>
    </sheetView>
  </sheetViews>
  <sheetFormatPr defaultRowHeight="15" x14ac:dyDescent="0.25"/>
  <cols>
    <col min="1" max="1" width="13" style="49" customWidth="1"/>
    <col min="2" max="4" width="15.140625" style="49" customWidth="1"/>
    <col min="5" max="5" width="12.140625" style="49" customWidth="1"/>
    <col min="6" max="6" width="18" style="319" customWidth="1"/>
    <col min="7" max="256" width="9.140625" style="49"/>
    <col min="257" max="257" width="13" style="49" customWidth="1"/>
    <col min="258" max="260" width="15.140625" style="49" customWidth="1"/>
    <col min="261" max="261" width="12.140625" style="49" customWidth="1"/>
    <col min="262" max="262" width="18" style="49" customWidth="1"/>
    <col min="263" max="512" width="9.140625" style="49"/>
    <col min="513" max="513" width="13" style="49" customWidth="1"/>
    <col min="514" max="516" width="15.140625" style="49" customWidth="1"/>
    <col min="517" max="517" width="12.140625" style="49" customWidth="1"/>
    <col min="518" max="518" width="18" style="49" customWidth="1"/>
    <col min="519" max="768" width="9.140625" style="49"/>
    <col min="769" max="769" width="13" style="49" customWidth="1"/>
    <col min="770" max="772" width="15.140625" style="49" customWidth="1"/>
    <col min="773" max="773" width="12.140625" style="49" customWidth="1"/>
    <col min="774" max="774" width="18" style="49" customWidth="1"/>
    <col min="775" max="1024" width="9.140625" style="49"/>
    <col min="1025" max="1025" width="13" style="49" customWidth="1"/>
    <col min="1026" max="1028" width="15.140625" style="49" customWidth="1"/>
    <col min="1029" max="1029" width="12.140625" style="49" customWidth="1"/>
    <col min="1030" max="1030" width="18" style="49" customWidth="1"/>
    <col min="1031" max="1280" width="9.140625" style="49"/>
    <col min="1281" max="1281" width="13" style="49" customWidth="1"/>
    <col min="1282" max="1284" width="15.140625" style="49" customWidth="1"/>
    <col min="1285" max="1285" width="12.140625" style="49" customWidth="1"/>
    <col min="1286" max="1286" width="18" style="49" customWidth="1"/>
    <col min="1287" max="1536" width="9.140625" style="49"/>
    <col min="1537" max="1537" width="13" style="49" customWidth="1"/>
    <col min="1538" max="1540" width="15.140625" style="49" customWidth="1"/>
    <col min="1541" max="1541" width="12.140625" style="49" customWidth="1"/>
    <col min="1542" max="1542" width="18" style="49" customWidth="1"/>
    <col min="1543" max="1792" width="9.140625" style="49"/>
    <col min="1793" max="1793" width="13" style="49" customWidth="1"/>
    <col min="1794" max="1796" width="15.140625" style="49" customWidth="1"/>
    <col min="1797" max="1797" width="12.140625" style="49" customWidth="1"/>
    <col min="1798" max="1798" width="18" style="49" customWidth="1"/>
    <col min="1799" max="2048" width="9.140625" style="49"/>
    <col min="2049" max="2049" width="13" style="49" customWidth="1"/>
    <col min="2050" max="2052" width="15.140625" style="49" customWidth="1"/>
    <col min="2053" max="2053" width="12.140625" style="49" customWidth="1"/>
    <col min="2054" max="2054" width="18" style="49" customWidth="1"/>
    <col min="2055" max="2304" width="9.140625" style="49"/>
    <col min="2305" max="2305" width="13" style="49" customWidth="1"/>
    <col min="2306" max="2308" width="15.140625" style="49" customWidth="1"/>
    <col min="2309" max="2309" width="12.140625" style="49" customWidth="1"/>
    <col min="2310" max="2310" width="18" style="49" customWidth="1"/>
    <col min="2311" max="2560" width="9.140625" style="49"/>
    <col min="2561" max="2561" width="13" style="49" customWidth="1"/>
    <col min="2562" max="2564" width="15.140625" style="49" customWidth="1"/>
    <col min="2565" max="2565" width="12.140625" style="49" customWidth="1"/>
    <col min="2566" max="2566" width="18" style="49" customWidth="1"/>
    <col min="2567" max="2816" width="9.140625" style="49"/>
    <col min="2817" max="2817" width="13" style="49" customWidth="1"/>
    <col min="2818" max="2820" width="15.140625" style="49" customWidth="1"/>
    <col min="2821" max="2821" width="12.140625" style="49" customWidth="1"/>
    <col min="2822" max="2822" width="18" style="49" customWidth="1"/>
    <col min="2823" max="3072" width="9.140625" style="49"/>
    <col min="3073" max="3073" width="13" style="49" customWidth="1"/>
    <col min="3074" max="3076" width="15.140625" style="49" customWidth="1"/>
    <col min="3077" max="3077" width="12.140625" style="49" customWidth="1"/>
    <col min="3078" max="3078" width="18" style="49" customWidth="1"/>
    <col min="3079" max="3328" width="9.140625" style="49"/>
    <col min="3329" max="3329" width="13" style="49" customWidth="1"/>
    <col min="3330" max="3332" width="15.140625" style="49" customWidth="1"/>
    <col min="3333" max="3333" width="12.140625" style="49" customWidth="1"/>
    <col min="3334" max="3334" width="18" style="49" customWidth="1"/>
    <col min="3335" max="3584" width="9.140625" style="49"/>
    <col min="3585" max="3585" width="13" style="49" customWidth="1"/>
    <col min="3586" max="3588" width="15.140625" style="49" customWidth="1"/>
    <col min="3589" max="3589" width="12.140625" style="49" customWidth="1"/>
    <col min="3590" max="3590" width="18" style="49" customWidth="1"/>
    <col min="3591" max="3840" width="9.140625" style="49"/>
    <col min="3841" max="3841" width="13" style="49" customWidth="1"/>
    <col min="3842" max="3844" width="15.140625" style="49" customWidth="1"/>
    <col min="3845" max="3845" width="12.140625" style="49" customWidth="1"/>
    <col min="3846" max="3846" width="18" style="49" customWidth="1"/>
    <col min="3847" max="4096" width="9.140625" style="49"/>
    <col min="4097" max="4097" width="13" style="49" customWidth="1"/>
    <col min="4098" max="4100" width="15.140625" style="49" customWidth="1"/>
    <col min="4101" max="4101" width="12.140625" style="49" customWidth="1"/>
    <col min="4102" max="4102" width="18" style="49" customWidth="1"/>
    <col min="4103" max="4352" width="9.140625" style="49"/>
    <col min="4353" max="4353" width="13" style="49" customWidth="1"/>
    <col min="4354" max="4356" width="15.140625" style="49" customWidth="1"/>
    <col min="4357" max="4357" width="12.140625" style="49" customWidth="1"/>
    <col min="4358" max="4358" width="18" style="49" customWidth="1"/>
    <col min="4359" max="4608" width="9.140625" style="49"/>
    <col min="4609" max="4609" width="13" style="49" customWidth="1"/>
    <col min="4610" max="4612" width="15.140625" style="49" customWidth="1"/>
    <col min="4613" max="4613" width="12.140625" style="49" customWidth="1"/>
    <col min="4614" max="4614" width="18" style="49" customWidth="1"/>
    <col min="4615" max="4864" width="9.140625" style="49"/>
    <col min="4865" max="4865" width="13" style="49" customWidth="1"/>
    <col min="4866" max="4868" width="15.140625" style="49" customWidth="1"/>
    <col min="4869" max="4869" width="12.140625" style="49" customWidth="1"/>
    <col min="4870" max="4870" width="18" style="49" customWidth="1"/>
    <col min="4871" max="5120" width="9.140625" style="49"/>
    <col min="5121" max="5121" width="13" style="49" customWidth="1"/>
    <col min="5122" max="5124" width="15.140625" style="49" customWidth="1"/>
    <col min="5125" max="5125" width="12.140625" style="49" customWidth="1"/>
    <col min="5126" max="5126" width="18" style="49" customWidth="1"/>
    <col min="5127" max="5376" width="9.140625" style="49"/>
    <col min="5377" max="5377" width="13" style="49" customWidth="1"/>
    <col min="5378" max="5380" width="15.140625" style="49" customWidth="1"/>
    <col min="5381" max="5381" width="12.140625" style="49" customWidth="1"/>
    <col min="5382" max="5382" width="18" style="49" customWidth="1"/>
    <col min="5383" max="5632" width="9.140625" style="49"/>
    <col min="5633" max="5633" width="13" style="49" customWidth="1"/>
    <col min="5634" max="5636" width="15.140625" style="49" customWidth="1"/>
    <col min="5637" max="5637" width="12.140625" style="49" customWidth="1"/>
    <col min="5638" max="5638" width="18" style="49" customWidth="1"/>
    <col min="5639" max="5888" width="9.140625" style="49"/>
    <col min="5889" max="5889" width="13" style="49" customWidth="1"/>
    <col min="5890" max="5892" width="15.140625" style="49" customWidth="1"/>
    <col min="5893" max="5893" width="12.140625" style="49" customWidth="1"/>
    <col min="5894" max="5894" width="18" style="49" customWidth="1"/>
    <col min="5895" max="6144" width="9.140625" style="49"/>
    <col min="6145" max="6145" width="13" style="49" customWidth="1"/>
    <col min="6146" max="6148" width="15.140625" style="49" customWidth="1"/>
    <col min="6149" max="6149" width="12.140625" style="49" customWidth="1"/>
    <col min="6150" max="6150" width="18" style="49" customWidth="1"/>
    <col min="6151" max="6400" width="9.140625" style="49"/>
    <col min="6401" max="6401" width="13" style="49" customWidth="1"/>
    <col min="6402" max="6404" width="15.140625" style="49" customWidth="1"/>
    <col min="6405" max="6405" width="12.140625" style="49" customWidth="1"/>
    <col min="6406" max="6406" width="18" style="49" customWidth="1"/>
    <col min="6407" max="6656" width="9.140625" style="49"/>
    <col min="6657" max="6657" width="13" style="49" customWidth="1"/>
    <col min="6658" max="6660" width="15.140625" style="49" customWidth="1"/>
    <col min="6661" max="6661" width="12.140625" style="49" customWidth="1"/>
    <col min="6662" max="6662" width="18" style="49" customWidth="1"/>
    <col min="6663" max="6912" width="9.140625" style="49"/>
    <col min="6913" max="6913" width="13" style="49" customWidth="1"/>
    <col min="6914" max="6916" width="15.140625" style="49" customWidth="1"/>
    <col min="6917" max="6917" width="12.140625" style="49" customWidth="1"/>
    <col min="6918" max="6918" width="18" style="49" customWidth="1"/>
    <col min="6919" max="7168" width="9.140625" style="49"/>
    <col min="7169" max="7169" width="13" style="49" customWidth="1"/>
    <col min="7170" max="7172" width="15.140625" style="49" customWidth="1"/>
    <col min="7173" max="7173" width="12.140625" style="49" customWidth="1"/>
    <col min="7174" max="7174" width="18" style="49" customWidth="1"/>
    <col min="7175" max="7424" width="9.140625" style="49"/>
    <col min="7425" max="7425" width="13" style="49" customWidth="1"/>
    <col min="7426" max="7428" width="15.140625" style="49" customWidth="1"/>
    <col min="7429" max="7429" width="12.140625" style="49" customWidth="1"/>
    <col min="7430" max="7430" width="18" style="49" customWidth="1"/>
    <col min="7431" max="7680" width="9.140625" style="49"/>
    <col min="7681" max="7681" width="13" style="49" customWidth="1"/>
    <col min="7682" max="7684" width="15.140625" style="49" customWidth="1"/>
    <col min="7685" max="7685" width="12.140625" style="49" customWidth="1"/>
    <col min="7686" max="7686" width="18" style="49" customWidth="1"/>
    <col min="7687" max="7936" width="9.140625" style="49"/>
    <col min="7937" max="7937" width="13" style="49" customWidth="1"/>
    <col min="7938" max="7940" width="15.140625" style="49" customWidth="1"/>
    <col min="7941" max="7941" width="12.140625" style="49" customWidth="1"/>
    <col min="7942" max="7942" width="18" style="49" customWidth="1"/>
    <col min="7943" max="8192" width="9.140625" style="49"/>
    <col min="8193" max="8193" width="13" style="49" customWidth="1"/>
    <col min="8194" max="8196" width="15.140625" style="49" customWidth="1"/>
    <col min="8197" max="8197" width="12.140625" style="49" customWidth="1"/>
    <col min="8198" max="8198" width="18" style="49" customWidth="1"/>
    <col min="8199" max="8448" width="9.140625" style="49"/>
    <col min="8449" max="8449" width="13" style="49" customWidth="1"/>
    <col min="8450" max="8452" width="15.140625" style="49" customWidth="1"/>
    <col min="8453" max="8453" width="12.140625" style="49" customWidth="1"/>
    <col min="8454" max="8454" width="18" style="49" customWidth="1"/>
    <col min="8455" max="8704" width="9.140625" style="49"/>
    <col min="8705" max="8705" width="13" style="49" customWidth="1"/>
    <col min="8706" max="8708" width="15.140625" style="49" customWidth="1"/>
    <col min="8709" max="8709" width="12.140625" style="49" customWidth="1"/>
    <col min="8710" max="8710" width="18" style="49" customWidth="1"/>
    <col min="8711" max="8960" width="9.140625" style="49"/>
    <col min="8961" max="8961" width="13" style="49" customWidth="1"/>
    <col min="8962" max="8964" width="15.140625" style="49" customWidth="1"/>
    <col min="8965" max="8965" width="12.140625" style="49" customWidth="1"/>
    <col min="8966" max="8966" width="18" style="49" customWidth="1"/>
    <col min="8967" max="9216" width="9.140625" style="49"/>
    <col min="9217" max="9217" width="13" style="49" customWidth="1"/>
    <col min="9218" max="9220" width="15.140625" style="49" customWidth="1"/>
    <col min="9221" max="9221" width="12.140625" style="49" customWidth="1"/>
    <col min="9222" max="9222" width="18" style="49" customWidth="1"/>
    <col min="9223" max="9472" width="9.140625" style="49"/>
    <col min="9473" max="9473" width="13" style="49" customWidth="1"/>
    <col min="9474" max="9476" width="15.140625" style="49" customWidth="1"/>
    <col min="9477" max="9477" width="12.140625" style="49" customWidth="1"/>
    <col min="9478" max="9478" width="18" style="49" customWidth="1"/>
    <col min="9479" max="9728" width="9.140625" style="49"/>
    <col min="9729" max="9729" width="13" style="49" customWidth="1"/>
    <col min="9730" max="9732" width="15.140625" style="49" customWidth="1"/>
    <col min="9733" max="9733" width="12.140625" style="49" customWidth="1"/>
    <col min="9734" max="9734" width="18" style="49" customWidth="1"/>
    <col min="9735" max="9984" width="9.140625" style="49"/>
    <col min="9985" max="9985" width="13" style="49" customWidth="1"/>
    <col min="9986" max="9988" width="15.140625" style="49" customWidth="1"/>
    <col min="9989" max="9989" width="12.140625" style="49" customWidth="1"/>
    <col min="9990" max="9990" width="18" style="49" customWidth="1"/>
    <col min="9991" max="10240" width="9.140625" style="49"/>
    <col min="10241" max="10241" width="13" style="49" customWidth="1"/>
    <col min="10242" max="10244" width="15.140625" style="49" customWidth="1"/>
    <col min="10245" max="10245" width="12.140625" style="49" customWidth="1"/>
    <col min="10246" max="10246" width="18" style="49" customWidth="1"/>
    <col min="10247" max="10496" width="9.140625" style="49"/>
    <col min="10497" max="10497" width="13" style="49" customWidth="1"/>
    <col min="10498" max="10500" width="15.140625" style="49" customWidth="1"/>
    <col min="10501" max="10501" width="12.140625" style="49" customWidth="1"/>
    <col min="10502" max="10502" width="18" style="49" customWidth="1"/>
    <col min="10503" max="10752" width="9.140625" style="49"/>
    <col min="10753" max="10753" width="13" style="49" customWidth="1"/>
    <col min="10754" max="10756" width="15.140625" style="49" customWidth="1"/>
    <col min="10757" max="10757" width="12.140625" style="49" customWidth="1"/>
    <col min="10758" max="10758" width="18" style="49" customWidth="1"/>
    <col min="10759" max="11008" width="9.140625" style="49"/>
    <col min="11009" max="11009" width="13" style="49" customWidth="1"/>
    <col min="11010" max="11012" width="15.140625" style="49" customWidth="1"/>
    <col min="11013" max="11013" width="12.140625" style="49" customWidth="1"/>
    <col min="11014" max="11014" width="18" style="49" customWidth="1"/>
    <col min="11015" max="11264" width="9.140625" style="49"/>
    <col min="11265" max="11265" width="13" style="49" customWidth="1"/>
    <col min="11266" max="11268" width="15.140625" style="49" customWidth="1"/>
    <col min="11269" max="11269" width="12.140625" style="49" customWidth="1"/>
    <col min="11270" max="11270" width="18" style="49" customWidth="1"/>
    <col min="11271" max="11520" width="9.140625" style="49"/>
    <col min="11521" max="11521" width="13" style="49" customWidth="1"/>
    <col min="11522" max="11524" width="15.140625" style="49" customWidth="1"/>
    <col min="11525" max="11525" width="12.140625" style="49" customWidth="1"/>
    <col min="11526" max="11526" width="18" style="49" customWidth="1"/>
    <col min="11527" max="11776" width="9.140625" style="49"/>
    <col min="11777" max="11777" width="13" style="49" customWidth="1"/>
    <col min="11778" max="11780" width="15.140625" style="49" customWidth="1"/>
    <col min="11781" max="11781" width="12.140625" style="49" customWidth="1"/>
    <col min="11782" max="11782" width="18" style="49" customWidth="1"/>
    <col min="11783" max="12032" width="9.140625" style="49"/>
    <col min="12033" max="12033" width="13" style="49" customWidth="1"/>
    <col min="12034" max="12036" width="15.140625" style="49" customWidth="1"/>
    <col min="12037" max="12037" width="12.140625" style="49" customWidth="1"/>
    <col min="12038" max="12038" width="18" style="49" customWidth="1"/>
    <col min="12039" max="12288" width="9.140625" style="49"/>
    <col min="12289" max="12289" width="13" style="49" customWidth="1"/>
    <col min="12290" max="12292" width="15.140625" style="49" customWidth="1"/>
    <col min="12293" max="12293" width="12.140625" style="49" customWidth="1"/>
    <col min="12294" max="12294" width="18" style="49" customWidth="1"/>
    <col min="12295" max="12544" width="9.140625" style="49"/>
    <col min="12545" max="12545" width="13" style="49" customWidth="1"/>
    <col min="12546" max="12548" width="15.140625" style="49" customWidth="1"/>
    <col min="12549" max="12549" width="12.140625" style="49" customWidth="1"/>
    <col min="12550" max="12550" width="18" style="49" customWidth="1"/>
    <col min="12551" max="12800" width="9.140625" style="49"/>
    <col min="12801" max="12801" width="13" style="49" customWidth="1"/>
    <col min="12802" max="12804" width="15.140625" style="49" customWidth="1"/>
    <col min="12805" max="12805" width="12.140625" style="49" customWidth="1"/>
    <col min="12806" max="12806" width="18" style="49" customWidth="1"/>
    <col min="12807" max="13056" width="9.140625" style="49"/>
    <col min="13057" max="13057" width="13" style="49" customWidth="1"/>
    <col min="13058" max="13060" width="15.140625" style="49" customWidth="1"/>
    <col min="13061" max="13061" width="12.140625" style="49" customWidth="1"/>
    <col min="13062" max="13062" width="18" style="49" customWidth="1"/>
    <col min="13063" max="13312" width="9.140625" style="49"/>
    <col min="13313" max="13313" width="13" style="49" customWidth="1"/>
    <col min="13314" max="13316" width="15.140625" style="49" customWidth="1"/>
    <col min="13317" max="13317" width="12.140625" style="49" customWidth="1"/>
    <col min="13318" max="13318" width="18" style="49" customWidth="1"/>
    <col min="13319" max="13568" width="9.140625" style="49"/>
    <col min="13569" max="13569" width="13" style="49" customWidth="1"/>
    <col min="13570" max="13572" width="15.140625" style="49" customWidth="1"/>
    <col min="13573" max="13573" width="12.140625" style="49" customWidth="1"/>
    <col min="13574" max="13574" width="18" style="49" customWidth="1"/>
    <col min="13575" max="13824" width="9.140625" style="49"/>
    <col min="13825" max="13825" width="13" style="49" customWidth="1"/>
    <col min="13826" max="13828" width="15.140625" style="49" customWidth="1"/>
    <col min="13829" max="13829" width="12.140625" style="49" customWidth="1"/>
    <col min="13830" max="13830" width="18" style="49" customWidth="1"/>
    <col min="13831" max="14080" width="9.140625" style="49"/>
    <col min="14081" max="14081" width="13" style="49" customWidth="1"/>
    <col min="14082" max="14084" width="15.140625" style="49" customWidth="1"/>
    <col min="14085" max="14085" width="12.140625" style="49" customWidth="1"/>
    <col min="14086" max="14086" width="18" style="49" customWidth="1"/>
    <col min="14087" max="14336" width="9.140625" style="49"/>
    <col min="14337" max="14337" width="13" style="49" customWidth="1"/>
    <col min="14338" max="14340" width="15.140625" style="49" customWidth="1"/>
    <col min="14341" max="14341" width="12.140625" style="49" customWidth="1"/>
    <col min="14342" max="14342" width="18" style="49" customWidth="1"/>
    <col min="14343" max="14592" width="9.140625" style="49"/>
    <col min="14593" max="14593" width="13" style="49" customWidth="1"/>
    <col min="14594" max="14596" width="15.140625" style="49" customWidth="1"/>
    <col min="14597" max="14597" width="12.140625" style="49" customWidth="1"/>
    <col min="14598" max="14598" width="18" style="49" customWidth="1"/>
    <col min="14599" max="14848" width="9.140625" style="49"/>
    <col min="14849" max="14849" width="13" style="49" customWidth="1"/>
    <col min="14850" max="14852" width="15.140625" style="49" customWidth="1"/>
    <col min="14853" max="14853" width="12.140625" style="49" customWidth="1"/>
    <col min="14854" max="14854" width="18" style="49" customWidth="1"/>
    <col min="14855" max="15104" width="9.140625" style="49"/>
    <col min="15105" max="15105" width="13" style="49" customWidth="1"/>
    <col min="15106" max="15108" width="15.140625" style="49" customWidth="1"/>
    <col min="15109" max="15109" width="12.140625" style="49" customWidth="1"/>
    <col min="15110" max="15110" width="18" style="49" customWidth="1"/>
    <col min="15111" max="15360" width="9.140625" style="49"/>
    <col min="15361" max="15361" width="13" style="49" customWidth="1"/>
    <col min="15362" max="15364" width="15.140625" style="49" customWidth="1"/>
    <col min="15365" max="15365" width="12.140625" style="49" customWidth="1"/>
    <col min="15366" max="15366" width="18" style="49" customWidth="1"/>
    <col min="15367" max="15616" width="9.140625" style="49"/>
    <col min="15617" max="15617" width="13" style="49" customWidth="1"/>
    <col min="15618" max="15620" width="15.140625" style="49" customWidth="1"/>
    <col min="15621" max="15621" width="12.140625" style="49" customWidth="1"/>
    <col min="15622" max="15622" width="18" style="49" customWidth="1"/>
    <col min="15623" max="15872" width="9.140625" style="49"/>
    <col min="15873" max="15873" width="13" style="49" customWidth="1"/>
    <col min="15874" max="15876" width="15.140625" style="49" customWidth="1"/>
    <col min="15877" max="15877" width="12.140625" style="49" customWidth="1"/>
    <col min="15878" max="15878" width="18" style="49" customWidth="1"/>
    <col min="15879" max="16128" width="9.140625" style="49"/>
    <col min="16129" max="16129" width="13" style="49" customWidth="1"/>
    <col min="16130" max="16132" width="15.140625" style="49" customWidth="1"/>
    <col min="16133" max="16133" width="12.140625" style="49" customWidth="1"/>
    <col min="16134" max="16134" width="18" style="49" customWidth="1"/>
    <col min="16135" max="16384" width="9.140625" style="49"/>
  </cols>
  <sheetData>
    <row r="2" spans="1:6" x14ac:dyDescent="0.25">
      <c r="B2" s="50"/>
    </row>
    <row r="3" spans="1:6" x14ac:dyDescent="0.25">
      <c r="A3" s="51"/>
      <c r="B3" s="51"/>
      <c r="C3" s="51"/>
      <c r="D3" s="51"/>
      <c r="E3" s="51"/>
      <c r="F3" s="320"/>
    </row>
    <row r="4" spans="1:6" ht="42.75" customHeight="1" x14ac:dyDescent="0.25">
      <c r="A4" s="52" t="s">
        <v>33</v>
      </c>
      <c r="B4" s="1202" t="s">
        <v>96</v>
      </c>
      <c r="C4" s="1203"/>
      <c r="D4" s="1203"/>
      <c r="E4" s="53"/>
      <c r="F4" s="321"/>
    </row>
    <row r="5" spans="1:6" x14ac:dyDescent="0.25">
      <c r="A5" s="55"/>
      <c r="B5" s="56"/>
      <c r="C5" s="57"/>
      <c r="D5" s="57"/>
      <c r="E5" s="53"/>
      <c r="F5" s="321"/>
    </row>
    <row r="6" spans="1:6" x14ac:dyDescent="0.25">
      <c r="A6" s="55"/>
      <c r="B6" s="58"/>
      <c r="C6" s="59"/>
      <c r="D6" s="57"/>
      <c r="E6" s="53"/>
      <c r="F6" s="321"/>
    </row>
    <row r="7" spans="1:6" x14ac:dyDescent="0.25">
      <c r="A7" s="60" t="s">
        <v>34</v>
      </c>
      <c r="B7" s="300" t="s">
        <v>97</v>
      </c>
      <c r="C7" s="59"/>
      <c r="D7" s="57"/>
      <c r="E7" s="53"/>
      <c r="F7" s="321"/>
    </row>
    <row r="8" spans="1:6" x14ac:dyDescent="0.25">
      <c r="A8" s="55"/>
      <c r="B8" s="300" t="s">
        <v>98</v>
      </c>
      <c r="C8" s="57"/>
      <c r="D8" s="57"/>
      <c r="E8" s="53"/>
      <c r="F8" s="321"/>
    </row>
    <row r="9" spans="1:6" x14ac:dyDescent="0.25">
      <c r="A9" s="55"/>
      <c r="B9" s="56"/>
      <c r="C9" s="57"/>
      <c r="D9" s="57"/>
      <c r="E9" s="53"/>
      <c r="F9" s="321"/>
    </row>
    <row r="10" spans="1:6" x14ac:dyDescent="0.25">
      <c r="A10" s="55"/>
      <c r="B10" s="57"/>
      <c r="C10" s="57"/>
      <c r="D10" s="57"/>
      <c r="E10" s="53"/>
      <c r="F10" s="321"/>
    </row>
    <row r="11" spans="1:6" x14ac:dyDescent="0.25">
      <c r="A11" s="52" t="s">
        <v>35</v>
      </c>
      <c r="B11" s="301" t="s">
        <v>99</v>
      </c>
      <c r="C11" s="55"/>
      <c r="D11" s="61"/>
      <c r="E11" s="61"/>
      <c r="F11" s="321"/>
    </row>
    <row r="12" spans="1:6" ht="15.75" x14ac:dyDescent="0.25">
      <c r="A12" s="55"/>
      <c r="B12" s="62"/>
      <c r="C12" s="61"/>
      <c r="D12" s="61"/>
      <c r="E12" s="61"/>
      <c r="F12" s="321"/>
    </row>
    <row r="13" spans="1:6" x14ac:dyDescent="0.25">
      <c r="A13" s="55"/>
      <c r="B13" s="63"/>
      <c r="C13" s="57"/>
      <c r="D13" s="54"/>
      <c r="E13" s="53"/>
      <c r="F13" s="321"/>
    </row>
    <row r="14" spans="1:6" ht="15.75" x14ac:dyDescent="0.25">
      <c r="A14" s="64" t="s">
        <v>41</v>
      </c>
      <c r="B14" s="65" t="s">
        <v>42</v>
      </c>
      <c r="C14" s="57"/>
      <c r="D14" s="54"/>
      <c r="E14" s="53"/>
      <c r="F14" s="321"/>
    </row>
    <row r="15" spans="1:6" x14ac:dyDescent="0.25">
      <c r="A15" s="55"/>
      <c r="B15" s="1204" t="s">
        <v>53</v>
      </c>
      <c r="C15" s="1205"/>
      <c r="D15" s="57"/>
      <c r="E15" s="53"/>
      <c r="F15" s="321"/>
    </row>
    <row r="16" spans="1:6" x14ac:dyDescent="0.25">
      <c r="A16" s="55"/>
      <c r="B16" s="52"/>
      <c r="C16" s="57"/>
      <c r="D16" s="57"/>
      <c r="E16" s="53"/>
      <c r="F16" s="321"/>
    </row>
    <row r="17" spans="1:6" x14ac:dyDescent="0.25">
      <c r="A17" s="57"/>
      <c r="B17" s="61"/>
      <c r="C17" s="57"/>
      <c r="D17" s="57"/>
      <c r="E17" s="57"/>
      <c r="F17" s="53"/>
    </row>
    <row r="18" spans="1:6" s="67" customFormat="1" ht="43.5" customHeight="1" x14ac:dyDescent="0.25">
      <c r="A18" s="66"/>
      <c r="B18" s="1206" t="s">
        <v>61</v>
      </c>
      <c r="C18" s="1206"/>
      <c r="D18" s="1206"/>
      <c r="E18" s="1206"/>
      <c r="F18" s="1207"/>
    </row>
    <row r="19" spans="1:6" x14ac:dyDescent="0.25">
      <c r="A19" s="57"/>
      <c r="B19" s="61"/>
      <c r="C19" s="68"/>
      <c r="D19" s="57"/>
      <c r="E19" s="57"/>
      <c r="F19" s="53"/>
    </row>
    <row r="20" spans="1:6" x14ac:dyDescent="0.25">
      <c r="A20" s="57"/>
      <c r="B20" s="61"/>
      <c r="C20" s="68"/>
      <c r="D20" s="57"/>
      <c r="E20" s="57"/>
      <c r="F20" s="53"/>
    </row>
    <row r="21" spans="1:6" ht="18.75" x14ac:dyDescent="0.3">
      <c r="A21" s="69"/>
      <c r="B21" s="54"/>
      <c r="C21" s="54"/>
      <c r="D21" s="54"/>
      <c r="E21" s="54"/>
      <c r="F21" s="321"/>
    </row>
    <row r="22" spans="1:6" s="73" customFormat="1" ht="26.25" customHeight="1" thickBot="1" x14ac:dyDescent="0.25">
      <c r="A22" s="70" t="s">
        <v>54</v>
      </c>
      <c r="B22" s="71"/>
      <c r="C22" s="71"/>
      <c r="D22" s="71"/>
      <c r="E22" s="71"/>
      <c r="F22" s="72"/>
    </row>
    <row r="23" spans="1:6" s="73" customFormat="1" ht="18.75" x14ac:dyDescent="0.2">
      <c r="A23" s="74"/>
      <c r="B23" s="74"/>
      <c r="C23" s="74"/>
      <c r="D23" s="74"/>
      <c r="E23" s="74"/>
      <c r="F23" s="75"/>
    </row>
    <row r="24" spans="1:6" s="73" customFormat="1" ht="20.100000000000001" customHeight="1" x14ac:dyDescent="0.2">
      <c r="A24" s="76"/>
      <c r="B24" s="77" t="s">
        <v>65</v>
      </c>
      <c r="C24" s="78"/>
      <c r="D24" s="78"/>
      <c r="E24" s="79" t="s">
        <v>55</v>
      </c>
      <c r="F24" s="322"/>
    </row>
    <row r="25" spans="1:6" s="73" customFormat="1" ht="20.100000000000001" customHeight="1" x14ac:dyDescent="0.2">
      <c r="A25" s="76"/>
      <c r="B25" s="77"/>
      <c r="C25" s="78"/>
      <c r="D25" s="78"/>
      <c r="E25" s="78"/>
      <c r="F25" s="323"/>
    </row>
    <row r="26" spans="1:6" s="85" customFormat="1" ht="20.100000000000001" customHeight="1" x14ac:dyDescent="0.2">
      <c r="A26" s="80"/>
      <c r="B26" s="81"/>
      <c r="C26" s="82"/>
      <c r="D26" s="83"/>
      <c r="E26" s="84"/>
      <c r="F26" s="324"/>
    </row>
    <row r="27" spans="1:6" s="85" customFormat="1" ht="20.100000000000001" customHeight="1" x14ac:dyDescent="0.2">
      <c r="A27" s="86"/>
      <c r="B27" s="87"/>
      <c r="C27" s="88"/>
      <c r="D27" s="89"/>
      <c r="E27" s="90"/>
      <c r="F27" s="325"/>
    </row>
    <row r="28" spans="1:6" s="85" customFormat="1" ht="20.100000000000001" customHeight="1" x14ac:dyDescent="0.2">
      <c r="A28" s="91"/>
      <c r="B28" s="92"/>
      <c r="C28" s="82"/>
      <c r="D28" s="82"/>
      <c r="E28" s="84"/>
      <c r="F28" s="326"/>
    </row>
    <row r="29" spans="1:6" s="98" customFormat="1" ht="12.75" x14ac:dyDescent="0.2">
      <c r="A29" s="93"/>
      <c r="B29" s="94"/>
      <c r="C29" s="95" t="s">
        <v>56</v>
      </c>
      <c r="D29" s="96"/>
      <c r="E29" s="97" t="s">
        <v>55</v>
      </c>
      <c r="F29" s="327"/>
    </row>
    <row r="30" spans="1:6" s="98" customFormat="1" ht="12.75" x14ac:dyDescent="0.2">
      <c r="A30" s="93"/>
      <c r="B30" s="96"/>
      <c r="C30" s="99" t="s">
        <v>57</v>
      </c>
      <c r="D30" s="96"/>
      <c r="E30" s="97" t="s">
        <v>55</v>
      </c>
      <c r="F30" s="328"/>
    </row>
    <row r="31" spans="1:6" s="98" customFormat="1" ht="12.75" x14ac:dyDescent="0.2">
      <c r="A31" s="93"/>
      <c r="B31" s="96"/>
      <c r="C31" s="95" t="s">
        <v>58</v>
      </c>
      <c r="D31" s="96"/>
      <c r="E31" s="97" t="s">
        <v>55</v>
      </c>
      <c r="F31" s="327"/>
    </row>
    <row r="32" spans="1:6" s="106" customFormat="1" ht="20.100000000000001" customHeight="1" x14ac:dyDescent="0.25">
      <c r="A32" s="100"/>
      <c r="B32" s="101"/>
      <c r="C32" s="102"/>
      <c r="D32" s="103"/>
      <c r="E32" s="104"/>
      <c r="F32" s="105"/>
    </row>
    <row r="33" spans="1:6" s="106" customFormat="1" ht="20.100000000000001" customHeight="1" x14ac:dyDescent="0.25">
      <c r="A33" s="100"/>
      <c r="B33" s="101"/>
      <c r="C33" s="102"/>
      <c r="D33" s="103"/>
      <c r="E33" s="104"/>
      <c r="F33" s="105"/>
    </row>
    <row r="34" spans="1:6" s="106" customFormat="1" ht="20.100000000000001" customHeight="1" x14ac:dyDescent="0.25">
      <c r="A34" s="100"/>
      <c r="B34" s="101"/>
      <c r="C34" s="102"/>
      <c r="D34" s="103"/>
      <c r="E34" s="104"/>
      <c r="F34" s="105"/>
    </row>
    <row r="35" spans="1:6" s="106" customFormat="1" ht="20.100000000000001" customHeight="1" x14ac:dyDescent="0.25">
      <c r="A35" s="100"/>
      <c r="B35" s="101"/>
      <c r="C35" s="102"/>
      <c r="D35" s="103"/>
      <c r="E35" s="104"/>
      <c r="F35" s="105"/>
    </row>
    <row r="36" spans="1:6" s="106" customFormat="1" ht="15.75" x14ac:dyDescent="0.25">
      <c r="A36" s="103"/>
      <c r="B36" s="103"/>
      <c r="C36" s="103"/>
      <c r="D36" s="103"/>
      <c r="E36" s="103"/>
      <c r="F36" s="107"/>
    </row>
    <row r="37" spans="1:6" s="106" customFormat="1" ht="15.75" x14ac:dyDescent="0.25">
      <c r="A37" s="103"/>
      <c r="B37" s="103"/>
      <c r="C37" s="103"/>
      <c r="D37" s="103"/>
      <c r="E37" s="103"/>
      <c r="F37" s="107"/>
    </row>
    <row r="38" spans="1:6" s="106" customFormat="1" ht="23.25" customHeight="1" x14ac:dyDescent="0.25">
      <c r="A38" s="108" t="s">
        <v>59</v>
      </c>
      <c r="B38" s="109"/>
      <c r="C38" s="110"/>
      <c r="D38" s="110"/>
      <c r="E38" s="110"/>
      <c r="F38" s="111"/>
    </row>
    <row r="39" spans="1:6" s="106" customFormat="1" ht="15.75" x14ac:dyDescent="0.25">
      <c r="A39" s="91" t="s">
        <v>60</v>
      </c>
      <c r="B39" s="112"/>
      <c r="C39" s="113"/>
      <c r="D39" s="113"/>
      <c r="E39" s="114"/>
      <c r="F39" s="115"/>
    </row>
    <row r="40" spans="1:6" s="106" customFormat="1" x14ac:dyDescent="0.25">
      <c r="A40" s="116"/>
      <c r="B40" s="117"/>
      <c r="C40" s="118"/>
      <c r="D40" s="118"/>
      <c r="E40" s="119"/>
      <c r="F40" s="120"/>
    </row>
    <row r="41" spans="1:6" s="106" customFormat="1" x14ac:dyDescent="0.25">
      <c r="A41" s="116"/>
      <c r="B41" s="117"/>
      <c r="C41" s="118"/>
      <c r="D41" s="118"/>
      <c r="E41" s="119"/>
      <c r="F41" s="120"/>
    </row>
    <row r="42" spans="1:6" s="106" customFormat="1" x14ac:dyDescent="0.25">
      <c r="A42" s="116"/>
      <c r="B42" s="117"/>
      <c r="C42" s="118"/>
      <c r="D42" s="118"/>
      <c r="E42" s="119"/>
      <c r="F42" s="120"/>
    </row>
    <row r="43" spans="1:6" s="106" customFormat="1" x14ac:dyDescent="0.25">
      <c r="A43" s="116"/>
      <c r="B43" s="117"/>
      <c r="C43" s="118"/>
      <c r="D43" s="118"/>
      <c r="E43" s="119"/>
      <c r="F43" s="120"/>
    </row>
    <row r="44" spans="1:6" s="106" customFormat="1" x14ac:dyDescent="0.25">
      <c r="A44" s="116"/>
      <c r="B44" s="117"/>
      <c r="C44" s="118"/>
      <c r="D44" s="118"/>
      <c r="E44" s="119"/>
      <c r="F44" s="120"/>
    </row>
    <row r="45" spans="1:6" s="106" customFormat="1" x14ac:dyDescent="0.25">
      <c r="A45" s="116"/>
      <c r="B45" s="117"/>
      <c r="E45" s="119"/>
      <c r="F45" s="120"/>
    </row>
    <row r="46" spans="1:6" s="106" customFormat="1" x14ac:dyDescent="0.25">
      <c r="A46" s="116"/>
      <c r="B46" s="117"/>
      <c r="E46" s="119"/>
      <c r="F46" s="120"/>
    </row>
    <row r="47" spans="1:6" s="106" customFormat="1" x14ac:dyDescent="0.25">
      <c r="A47" s="116"/>
      <c r="B47" s="117"/>
      <c r="E47" s="119"/>
      <c r="F47" s="120"/>
    </row>
    <row r="48" spans="1:6" s="106" customFormat="1" x14ac:dyDescent="0.25">
      <c r="A48" s="116"/>
      <c r="B48" s="117"/>
      <c r="E48" s="119"/>
      <c r="F48" s="120"/>
    </row>
    <row r="49" spans="1:6" s="106" customFormat="1" x14ac:dyDescent="0.25">
      <c r="A49" s="116"/>
      <c r="B49" s="117"/>
      <c r="C49" s="118"/>
      <c r="D49" s="118"/>
      <c r="E49" s="119"/>
      <c r="F49" s="120"/>
    </row>
    <row r="50" spans="1:6" x14ac:dyDescent="0.25">
      <c r="A50" s="121"/>
      <c r="B50" s="122"/>
      <c r="C50" s="123"/>
      <c r="D50" s="123"/>
      <c r="E50" s="124"/>
      <c r="F50" s="125"/>
    </row>
    <row r="51" spans="1:6" x14ac:dyDescent="0.25">
      <c r="A51" s="126"/>
      <c r="B51" s="126"/>
      <c r="C51" s="126"/>
      <c r="D51" s="126"/>
      <c r="E51" s="126"/>
      <c r="F51" s="127"/>
    </row>
    <row r="52" spans="1:6" x14ac:dyDescent="0.25">
      <c r="A52" s="126"/>
      <c r="B52" s="126"/>
      <c r="C52" s="126"/>
      <c r="D52" s="126"/>
      <c r="E52" s="126"/>
      <c r="F52" s="127"/>
    </row>
    <row r="53" spans="1:6" x14ac:dyDescent="0.25">
      <c r="A53" s="128"/>
      <c r="B53" s="129"/>
      <c r="C53" s="128"/>
      <c r="D53" s="128"/>
      <c r="E53" s="128"/>
      <c r="F53" s="130"/>
    </row>
    <row r="54" spans="1:6" x14ac:dyDescent="0.25">
      <c r="A54" s="131"/>
      <c r="B54" s="117"/>
      <c r="C54" s="128"/>
      <c r="D54" s="118"/>
      <c r="E54" s="119"/>
      <c r="F54" s="132"/>
    </row>
    <row r="55" spans="1:6" x14ac:dyDescent="0.25">
      <c r="A55" s="131"/>
      <c r="B55" s="117"/>
      <c r="C55" s="128"/>
      <c r="D55" s="118"/>
      <c r="E55" s="119"/>
      <c r="F55" s="133"/>
    </row>
    <row r="56" spans="1:6" x14ac:dyDescent="0.25">
      <c r="A56" s="131"/>
      <c r="B56" s="117"/>
      <c r="C56" s="128"/>
      <c r="D56" s="128"/>
      <c r="E56" s="119"/>
      <c r="F56" s="132"/>
    </row>
    <row r="57" spans="1:6" x14ac:dyDescent="0.25">
      <c r="A57" s="131"/>
      <c r="B57" s="117"/>
      <c r="C57" s="128"/>
      <c r="D57" s="118"/>
      <c r="E57" s="119"/>
      <c r="F57" s="133"/>
    </row>
    <row r="58" spans="1:6" x14ac:dyDescent="0.25">
      <c r="A58" s="131"/>
      <c r="B58" s="117"/>
      <c r="C58" s="128"/>
      <c r="D58" s="118"/>
      <c r="E58" s="119"/>
      <c r="F58" s="133"/>
    </row>
    <row r="59" spans="1:6" x14ac:dyDescent="0.25">
      <c r="A59" s="131"/>
      <c r="B59" s="117"/>
      <c r="C59" s="128"/>
      <c r="D59" s="118"/>
      <c r="E59" s="119"/>
      <c r="F59" s="133"/>
    </row>
    <row r="60" spans="1:6" x14ac:dyDescent="0.25">
      <c r="A60" s="134"/>
      <c r="B60" s="135"/>
      <c r="C60" s="136"/>
      <c r="D60" s="137"/>
      <c r="E60" s="119"/>
      <c r="F60" s="120"/>
    </row>
    <row r="61" spans="1:6" x14ac:dyDescent="0.25">
      <c r="A61" s="137"/>
      <c r="B61" s="137"/>
      <c r="C61" s="137"/>
      <c r="D61" s="137"/>
      <c r="E61" s="137"/>
      <c r="F61" s="138"/>
    </row>
    <row r="62" spans="1:6" x14ac:dyDescent="0.25">
      <c r="A62" s="137"/>
      <c r="B62" s="137"/>
      <c r="C62" s="137"/>
      <c r="D62" s="137"/>
      <c r="E62" s="137"/>
      <c r="F62" s="138"/>
    </row>
    <row r="63" spans="1:6" x14ac:dyDescent="0.25">
      <c r="A63" s="119"/>
      <c r="B63" s="139"/>
      <c r="C63" s="137"/>
      <c r="D63" s="137"/>
      <c r="E63" s="137"/>
      <c r="F63" s="138"/>
    </row>
    <row r="64" spans="1:6" x14ac:dyDescent="0.25">
      <c r="A64" s="131"/>
      <c r="B64" s="117"/>
      <c r="C64" s="118"/>
      <c r="D64" s="118"/>
      <c r="E64" s="119"/>
      <c r="F64" s="133"/>
    </row>
    <row r="65" spans="1:6" x14ac:dyDescent="0.25">
      <c r="A65" s="131"/>
      <c r="B65" s="117"/>
      <c r="C65" s="106"/>
      <c r="D65" s="106"/>
      <c r="E65" s="119"/>
      <c r="F65" s="133"/>
    </row>
    <row r="66" spans="1:6" x14ac:dyDescent="0.25">
      <c r="A66" s="131"/>
      <c r="B66" s="117"/>
      <c r="C66" s="106"/>
      <c r="D66" s="106"/>
      <c r="E66" s="119"/>
      <c r="F66" s="133"/>
    </row>
    <row r="67" spans="1:6" x14ac:dyDescent="0.25">
      <c r="A67" s="131"/>
      <c r="B67" s="117"/>
      <c r="C67" s="118"/>
      <c r="D67" s="118"/>
      <c r="E67" s="119"/>
      <c r="F67" s="329"/>
    </row>
    <row r="68" spans="1:6" x14ac:dyDescent="0.25">
      <c r="A68" s="140"/>
      <c r="B68" s="135"/>
      <c r="C68" s="137"/>
      <c r="D68" s="137"/>
      <c r="E68" s="119"/>
      <c r="F68" s="141"/>
    </row>
    <row r="69" spans="1:6" x14ac:dyDescent="0.25">
      <c r="A69" s="140"/>
      <c r="B69" s="135"/>
      <c r="C69" s="137"/>
      <c r="D69" s="137"/>
      <c r="E69" s="119"/>
      <c r="F69" s="141"/>
    </row>
    <row r="70" spans="1:6" x14ac:dyDescent="0.25">
      <c r="A70" s="131"/>
      <c r="B70" s="142"/>
      <c r="C70" s="137"/>
      <c r="D70" s="137"/>
      <c r="E70" s="119"/>
      <c r="F70" s="141"/>
    </row>
    <row r="71" spans="1:6" x14ac:dyDescent="0.25">
      <c r="A71" s="131"/>
      <c r="B71" s="117"/>
      <c r="C71" s="137"/>
      <c r="D71" s="137"/>
      <c r="E71" s="119"/>
      <c r="F71" s="141"/>
    </row>
    <row r="72" spans="1:6" x14ac:dyDescent="0.25">
      <c r="A72" s="140"/>
      <c r="B72" s="135"/>
      <c r="C72" s="137"/>
      <c r="D72" s="137"/>
      <c r="E72" s="119"/>
      <c r="F72" s="141"/>
    </row>
    <row r="73" spans="1:6" x14ac:dyDescent="0.25">
      <c r="A73" s="143"/>
      <c r="B73" s="106"/>
      <c r="C73" s="118"/>
      <c r="D73" s="118"/>
      <c r="E73" s="118"/>
      <c r="F73" s="144"/>
    </row>
    <row r="74" spans="1:6" x14ac:dyDescent="0.25">
      <c r="A74" s="145"/>
      <c r="B74" s="139"/>
      <c r="C74" s="137"/>
      <c r="D74" s="137"/>
      <c r="E74" s="145"/>
      <c r="F74" s="141"/>
    </row>
    <row r="75" spans="1:6" x14ac:dyDescent="0.25">
      <c r="A75" s="131"/>
      <c r="B75" s="117"/>
      <c r="C75" s="118"/>
      <c r="D75" s="118"/>
      <c r="E75" s="118"/>
      <c r="F75" s="144"/>
    </row>
    <row r="76" spans="1:6" x14ac:dyDescent="0.25">
      <c r="A76" s="131"/>
      <c r="B76" s="117"/>
      <c r="C76" s="118"/>
      <c r="D76" s="118"/>
      <c r="E76" s="118"/>
      <c r="F76" s="144"/>
    </row>
    <row r="77" spans="1:6" x14ac:dyDescent="0.25">
      <c r="A77" s="146"/>
      <c r="B77" s="147"/>
      <c r="C77" s="126"/>
      <c r="D77" s="126"/>
      <c r="E77" s="126"/>
      <c r="F77" s="127"/>
    </row>
    <row r="78" spans="1:6" x14ac:dyDescent="0.25">
      <c r="A78" s="146"/>
      <c r="B78" s="147"/>
      <c r="C78" s="126"/>
      <c r="D78" s="126"/>
      <c r="E78" s="126"/>
      <c r="F78" s="127"/>
    </row>
    <row r="79" spans="1:6" x14ac:dyDescent="0.25">
      <c r="A79" s="146"/>
      <c r="B79" s="147"/>
      <c r="C79" s="126"/>
      <c r="D79" s="126"/>
      <c r="E79" s="126"/>
      <c r="F79" s="127"/>
    </row>
    <row r="80" spans="1:6" x14ac:dyDescent="0.25">
      <c r="A80" s="146"/>
      <c r="B80" s="147"/>
      <c r="C80" s="126"/>
      <c r="D80" s="126"/>
      <c r="E80" s="126"/>
      <c r="F80" s="127"/>
    </row>
    <row r="81" spans="1:6" x14ac:dyDescent="0.25">
      <c r="A81" s="146"/>
      <c r="B81" s="147"/>
      <c r="C81" s="126"/>
      <c r="D81" s="126"/>
      <c r="E81" s="126"/>
      <c r="F81" s="127"/>
    </row>
    <row r="82" spans="1:6" x14ac:dyDescent="0.25">
      <c r="A82" s="146"/>
      <c r="B82" s="147"/>
      <c r="C82" s="126"/>
      <c r="D82" s="126"/>
      <c r="E82" s="126"/>
      <c r="F82" s="127"/>
    </row>
    <row r="83" spans="1:6" x14ac:dyDescent="0.25">
      <c r="A83" s="146"/>
      <c r="B83" s="147"/>
      <c r="C83" s="126"/>
      <c r="D83" s="126"/>
      <c r="E83" s="126"/>
      <c r="F83" s="127"/>
    </row>
    <row r="84" spans="1:6" x14ac:dyDescent="0.25">
      <c r="A84" s="146"/>
      <c r="B84" s="147"/>
      <c r="C84" s="126"/>
      <c r="D84" s="126"/>
      <c r="E84" s="126"/>
      <c r="F84" s="127"/>
    </row>
    <row r="85" spans="1:6" x14ac:dyDescent="0.25">
      <c r="A85" s="147"/>
      <c r="B85" s="147"/>
      <c r="C85" s="126"/>
      <c r="D85" s="126"/>
      <c r="E85" s="126"/>
      <c r="F85" s="127"/>
    </row>
    <row r="86" spans="1:6" x14ac:dyDescent="0.25">
      <c r="A86" s="131"/>
      <c r="B86" s="131"/>
      <c r="C86" s="137"/>
      <c r="D86" s="137"/>
      <c r="E86" s="137"/>
      <c r="F86" s="138"/>
    </row>
    <row r="87" spans="1:6" x14ac:dyDescent="0.25">
      <c r="A87" s="140"/>
      <c r="B87" s="135"/>
      <c r="C87" s="137"/>
      <c r="D87" s="137"/>
      <c r="E87" s="137"/>
      <c r="F87" s="141"/>
    </row>
    <row r="88" spans="1:6" x14ac:dyDescent="0.25">
      <c r="A88" s="143"/>
      <c r="B88" s="106"/>
      <c r="C88" s="118"/>
      <c r="D88" s="118"/>
      <c r="E88" s="118"/>
      <c r="F88" s="144"/>
    </row>
    <row r="89" spans="1:6" x14ac:dyDescent="0.25">
      <c r="A89" s="145"/>
      <c r="B89" s="139"/>
      <c r="C89" s="137"/>
      <c r="D89" s="137"/>
      <c r="E89" s="137"/>
      <c r="F89" s="148"/>
    </row>
    <row r="91" spans="1:6" x14ac:dyDescent="0.25">
      <c r="A91" s="106"/>
      <c r="B91" s="106"/>
      <c r="C91" s="106"/>
      <c r="D91" s="106"/>
      <c r="E91" s="106"/>
      <c r="F91" s="329"/>
    </row>
    <row r="92" spans="1:6" x14ac:dyDescent="0.25">
      <c r="A92" s="149"/>
      <c r="B92" s="150"/>
      <c r="C92" s="106"/>
      <c r="D92" s="106"/>
      <c r="E92" s="106"/>
      <c r="F92" s="148"/>
    </row>
    <row r="93" spans="1:6" x14ac:dyDescent="0.25">
      <c r="A93" s="149"/>
      <c r="B93" s="150"/>
      <c r="C93" s="106"/>
      <c r="D93" s="106"/>
      <c r="E93" s="106"/>
      <c r="F93" s="148"/>
    </row>
    <row r="94" spans="1:6" x14ac:dyDescent="0.25">
      <c r="A94" s="134"/>
      <c r="B94" s="151"/>
      <c r="C94" s="134"/>
      <c r="D94" s="134"/>
      <c r="E94" s="134"/>
      <c r="F94" s="141"/>
    </row>
    <row r="95" spans="1:6" x14ac:dyDescent="0.25">
      <c r="A95" s="106"/>
      <c r="B95" s="106"/>
      <c r="C95" s="106"/>
      <c r="D95" s="106"/>
      <c r="E95" s="106"/>
      <c r="F95" s="329"/>
    </row>
  </sheetData>
  <mergeCells count="3">
    <mergeCell ref="B4:D4"/>
    <mergeCell ref="B15:C15"/>
    <mergeCell ref="B18:F18"/>
  </mergeCells>
  <pageMargins left="0.70866141732283472" right="0.19685039370078741" top="0.74803149606299213" bottom="0.74803149606299213" header="0.31496062992125984" footer="0.31496062992125984"/>
  <pageSetup paperSize="9" orientation="portrait" r:id="rId1"/>
  <headerFooter differentFirst="1" alignWithMargins="0">
    <oddHeader>&amp;L&amp;K00-024Projektni ured:  PLANETARIS d.o.o., Vončinina ulica 2, Zagreb
Građevina:  UČENIČKI DOM U SKLOPU GRADITELJSKE ŠKOLE ČAKOVEC, ŠPORTSKA 1, ČAKOVEC, k.č.br. 2468/2, k.o. Čakovec</oddHeader>
    <oddFooter>&amp;L&amp;K00-024Zagreb, rujan 2016. godine&amp;R&amp;9&amp;K00-027&amp;P/&amp;N</oddFooter>
  </headerFooter>
  <rowBreaks count="1" manualBreakCount="1">
    <brk id="8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sheetPr>
  <dimension ref="A4:G73"/>
  <sheetViews>
    <sheetView view="pageLayout" topLeftCell="A6" zoomScale="96" zoomScaleNormal="100" zoomScalePageLayoutView="96" workbookViewId="0">
      <selection activeCell="F37" sqref="F37"/>
    </sheetView>
  </sheetViews>
  <sheetFormatPr defaultRowHeight="15" x14ac:dyDescent="0.25"/>
  <cols>
    <col min="1" max="1" width="9.140625" style="49"/>
    <col min="2" max="2" width="34.140625" style="49" customWidth="1"/>
    <col min="3" max="3" width="7.140625" style="49" customWidth="1"/>
    <col min="4" max="4" width="12.42578125" style="49" customWidth="1"/>
    <col min="5" max="5" width="8.28515625" style="49" customWidth="1"/>
    <col min="6" max="6" width="14.85546875" style="49" customWidth="1"/>
    <col min="7" max="257" width="9.140625" style="49"/>
    <col min="258" max="258" width="34.140625" style="49" customWidth="1"/>
    <col min="259" max="259" width="7.140625" style="49" customWidth="1"/>
    <col min="260" max="260" width="12.42578125" style="49" customWidth="1"/>
    <col min="261" max="261" width="8.28515625" style="49" customWidth="1"/>
    <col min="262" max="262" width="14.85546875" style="49" customWidth="1"/>
    <col min="263" max="513" width="9.140625" style="49"/>
    <col min="514" max="514" width="34.140625" style="49" customWidth="1"/>
    <col min="515" max="515" width="7.140625" style="49" customWidth="1"/>
    <col min="516" max="516" width="12.42578125" style="49" customWidth="1"/>
    <col min="517" max="517" width="8.28515625" style="49" customWidth="1"/>
    <col min="518" max="518" width="14.85546875" style="49" customWidth="1"/>
    <col min="519" max="769" width="9.140625" style="49"/>
    <col min="770" max="770" width="34.140625" style="49" customWidth="1"/>
    <col min="771" max="771" width="7.140625" style="49" customWidth="1"/>
    <col min="772" max="772" width="12.42578125" style="49" customWidth="1"/>
    <col min="773" max="773" width="8.28515625" style="49" customWidth="1"/>
    <col min="774" max="774" width="14.85546875" style="49" customWidth="1"/>
    <col min="775" max="1025" width="9.140625" style="49"/>
    <col min="1026" max="1026" width="34.140625" style="49" customWidth="1"/>
    <col min="1027" max="1027" width="7.140625" style="49" customWidth="1"/>
    <col min="1028" max="1028" width="12.42578125" style="49" customWidth="1"/>
    <col min="1029" max="1029" width="8.28515625" style="49" customWidth="1"/>
    <col min="1030" max="1030" width="14.85546875" style="49" customWidth="1"/>
    <col min="1031" max="1281" width="9.140625" style="49"/>
    <col min="1282" max="1282" width="34.140625" style="49" customWidth="1"/>
    <col min="1283" max="1283" width="7.140625" style="49" customWidth="1"/>
    <col min="1284" max="1284" width="12.42578125" style="49" customWidth="1"/>
    <col min="1285" max="1285" width="8.28515625" style="49" customWidth="1"/>
    <col min="1286" max="1286" width="14.85546875" style="49" customWidth="1"/>
    <col min="1287" max="1537" width="9.140625" style="49"/>
    <col min="1538" max="1538" width="34.140625" style="49" customWidth="1"/>
    <col min="1539" max="1539" width="7.140625" style="49" customWidth="1"/>
    <col min="1540" max="1540" width="12.42578125" style="49" customWidth="1"/>
    <col min="1541" max="1541" width="8.28515625" style="49" customWidth="1"/>
    <col min="1542" max="1542" width="14.85546875" style="49" customWidth="1"/>
    <col min="1543" max="1793" width="9.140625" style="49"/>
    <col min="1794" max="1794" width="34.140625" style="49" customWidth="1"/>
    <col min="1795" max="1795" width="7.140625" style="49" customWidth="1"/>
    <col min="1796" max="1796" width="12.42578125" style="49" customWidth="1"/>
    <col min="1797" max="1797" width="8.28515625" style="49" customWidth="1"/>
    <col min="1798" max="1798" width="14.85546875" style="49" customWidth="1"/>
    <col min="1799" max="2049" width="9.140625" style="49"/>
    <col min="2050" max="2050" width="34.140625" style="49" customWidth="1"/>
    <col min="2051" max="2051" width="7.140625" style="49" customWidth="1"/>
    <col min="2052" max="2052" width="12.42578125" style="49" customWidth="1"/>
    <col min="2053" max="2053" width="8.28515625" style="49" customWidth="1"/>
    <col min="2054" max="2054" width="14.85546875" style="49" customWidth="1"/>
    <col min="2055" max="2305" width="9.140625" style="49"/>
    <col min="2306" max="2306" width="34.140625" style="49" customWidth="1"/>
    <col min="2307" max="2307" width="7.140625" style="49" customWidth="1"/>
    <col min="2308" max="2308" width="12.42578125" style="49" customWidth="1"/>
    <col min="2309" max="2309" width="8.28515625" style="49" customWidth="1"/>
    <col min="2310" max="2310" width="14.85546875" style="49" customWidth="1"/>
    <col min="2311" max="2561" width="9.140625" style="49"/>
    <col min="2562" max="2562" width="34.140625" style="49" customWidth="1"/>
    <col min="2563" max="2563" width="7.140625" style="49" customWidth="1"/>
    <col min="2564" max="2564" width="12.42578125" style="49" customWidth="1"/>
    <col min="2565" max="2565" width="8.28515625" style="49" customWidth="1"/>
    <col min="2566" max="2566" width="14.85546875" style="49" customWidth="1"/>
    <col min="2567" max="2817" width="9.140625" style="49"/>
    <col min="2818" max="2818" width="34.140625" style="49" customWidth="1"/>
    <col min="2819" max="2819" width="7.140625" style="49" customWidth="1"/>
    <col min="2820" max="2820" width="12.42578125" style="49" customWidth="1"/>
    <col min="2821" max="2821" width="8.28515625" style="49" customWidth="1"/>
    <col min="2822" max="2822" width="14.85546875" style="49" customWidth="1"/>
    <col min="2823" max="3073" width="9.140625" style="49"/>
    <col min="3074" max="3074" width="34.140625" style="49" customWidth="1"/>
    <col min="3075" max="3075" width="7.140625" style="49" customWidth="1"/>
    <col min="3076" max="3076" width="12.42578125" style="49" customWidth="1"/>
    <col min="3077" max="3077" width="8.28515625" style="49" customWidth="1"/>
    <col min="3078" max="3078" width="14.85546875" style="49" customWidth="1"/>
    <col min="3079" max="3329" width="9.140625" style="49"/>
    <col min="3330" max="3330" width="34.140625" style="49" customWidth="1"/>
    <col min="3331" max="3331" width="7.140625" style="49" customWidth="1"/>
    <col min="3332" max="3332" width="12.42578125" style="49" customWidth="1"/>
    <col min="3333" max="3333" width="8.28515625" style="49" customWidth="1"/>
    <col min="3334" max="3334" width="14.85546875" style="49" customWidth="1"/>
    <col min="3335" max="3585" width="9.140625" style="49"/>
    <col min="3586" max="3586" width="34.140625" style="49" customWidth="1"/>
    <col min="3587" max="3587" width="7.140625" style="49" customWidth="1"/>
    <col min="3588" max="3588" width="12.42578125" style="49" customWidth="1"/>
    <col min="3589" max="3589" width="8.28515625" style="49" customWidth="1"/>
    <col min="3590" max="3590" width="14.85546875" style="49" customWidth="1"/>
    <col min="3591" max="3841" width="9.140625" style="49"/>
    <col min="3842" max="3842" width="34.140625" style="49" customWidth="1"/>
    <col min="3843" max="3843" width="7.140625" style="49" customWidth="1"/>
    <col min="3844" max="3844" width="12.42578125" style="49" customWidth="1"/>
    <col min="3845" max="3845" width="8.28515625" style="49" customWidth="1"/>
    <col min="3846" max="3846" width="14.85546875" style="49" customWidth="1"/>
    <col min="3847" max="4097" width="9.140625" style="49"/>
    <col min="4098" max="4098" width="34.140625" style="49" customWidth="1"/>
    <col min="4099" max="4099" width="7.140625" style="49" customWidth="1"/>
    <col min="4100" max="4100" width="12.42578125" style="49" customWidth="1"/>
    <col min="4101" max="4101" width="8.28515625" style="49" customWidth="1"/>
    <col min="4102" max="4102" width="14.85546875" style="49" customWidth="1"/>
    <col min="4103" max="4353" width="9.140625" style="49"/>
    <col min="4354" max="4354" width="34.140625" style="49" customWidth="1"/>
    <col min="4355" max="4355" width="7.140625" style="49" customWidth="1"/>
    <col min="4356" max="4356" width="12.42578125" style="49" customWidth="1"/>
    <col min="4357" max="4357" width="8.28515625" style="49" customWidth="1"/>
    <col min="4358" max="4358" width="14.85546875" style="49" customWidth="1"/>
    <col min="4359" max="4609" width="9.140625" style="49"/>
    <col min="4610" max="4610" width="34.140625" style="49" customWidth="1"/>
    <col min="4611" max="4611" width="7.140625" style="49" customWidth="1"/>
    <col min="4612" max="4612" width="12.42578125" style="49" customWidth="1"/>
    <col min="4613" max="4613" width="8.28515625" style="49" customWidth="1"/>
    <col min="4614" max="4614" width="14.85546875" style="49" customWidth="1"/>
    <col min="4615" max="4865" width="9.140625" style="49"/>
    <col min="4866" max="4866" width="34.140625" style="49" customWidth="1"/>
    <col min="4867" max="4867" width="7.140625" style="49" customWidth="1"/>
    <col min="4868" max="4868" width="12.42578125" style="49" customWidth="1"/>
    <col min="4869" max="4869" width="8.28515625" style="49" customWidth="1"/>
    <col min="4870" max="4870" width="14.85546875" style="49" customWidth="1"/>
    <col min="4871" max="5121" width="9.140625" style="49"/>
    <col min="5122" max="5122" width="34.140625" style="49" customWidth="1"/>
    <col min="5123" max="5123" width="7.140625" style="49" customWidth="1"/>
    <col min="5124" max="5124" width="12.42578125" style="49" customWidth="1"/>
    <col min="5125" max="5125" width="8.28515625" style="49" customWidth="1"/>
    <col min="5126" max="5126" width="14.85546875" style="49" customWidth="1"/>
    <col min="5127" max="5377" width="9.140625" style="49"/>
    <col min="5378" max="5378" width="34.140625" style="49" customWidth="1"/>
    <col min="5379" max="5379" width="7.140625" style="49" customWidth="1"/>
    <col min="5380" max="5380" width="12.42578125" style="49" customWidth="1"/>
    <col min="5381" max="5381" width="8.28515625" style="49" customWidth="1"/>
    <col min="5382" max="5382" width="14.85546875" style="49" customWidth="1"/>
    <col min="5383" max="5633" width="9.140625" style="49"/>
    <col min="5634" max="5634" width="34.140625" style="49" customWidth="1"/>
    <col min="5635" max="5635" width="7.140625" style="49" customWidth="1"/>
    <col min="5636" max="5636" width="12.42578125" style="49" customWidth="1"/>
    <col min="5637" max="5637" width="8.28515625" style="49" customWidth="1"/>
    <col min="5638" max="5638" width="14.85546875" style="49" customWidth="1"/>
    <col min="5639" max="5889" width="9.140625" style="49"/>
    <col min="5890" max="5890" width="34.140625" style="49" customWidth="1"/>
    <col min="5891" max="5891" width="7.140625" style="49" customWidth="1"/>
    <col min="5892" max="5892" width="12.42578125" style="49" customWidth="1"/>
    <col min="5893" max="5893" width="8.28515625" style="49" customWidth="1"/>
    <col min="5894" max="5894" width="14.85546875" style="49" customWidth="1"/>
    <col min="5895" max="6145" width="9.140625" style="49"/>
    <col min="6146" max="6146" width="34.140625" style="49" customWidth="1"/>
    <col min="6147" max="6147" width="7.140625" style="49" customWidth="1"/>
    <col min="6148" max="6148" width="12.42578125" style="49" customWidth="1"/>
    <col min="6149" max="6149" width="8.28515625" style="49" customWidth="1"/>
    <col min="6150" max="6150" width="14.85546875" style="49" customWidth="1"/>
    <col min="6151" max="6401" width="9.140625" style="49"/>
    <col min="6402" max="6402" width="34.140625" style="49" customWidth="1"/>
    <col min="6403" max="6403" width="7.140625" style="49" customWidth="1"/>
    <col min="6404" max="6404" width="12.42578125" style="49" customWidth="1"/>
    <col min="6405" max="6405" width="8.28515625" style="49" customWidth="1"/>
    <col min="6406" max="6406" width="14.85546875" style="49" customWidth="1"/>
    <col min="6407" max="6657" width="9.140625" style="49"/>
    <col min="6658" max="6658" width="34.140625" style="49" customWidth="1"/>
    <col min="6659" max="6659" width="7.140625" style="49" customWidth="1"/>
    <col min="6660" max="6660" width="12.42578125" style="49" customWidth="1"/>
    <col min="6661" max="6661" width="8.28515625" style="49" customWidth="1"/>
    <col min="6662" max="6662" width="14.85546875" style="49" customWidth="1"/>
    <col min="6663" max="6913" width="9.140625" style="49"/>
    <col min="6914" max="6914" width="34.140625" style="49" customWidth="1"/>
    <col min="6915" max="6915" width="7.140625" style="49" customWidth="1"/>
    <col min="6916" max="6916" width="12.42578125" style="49" customWidth="1"/>
    <col min="6917" max="6917" width="8.28515625" style="49" customWidth="1"/>
    <col min="6918" max="6918" width="14.85546875" style="49" customWidth="1"/>
    <col min="6919" max="7169" width="9.140625" style="49"/>
    <col min="7170" max="7170" width="34.140625" style="49" customWidth="1"/>
    <col min="7171" max="7171" width="7.140625" style="49" customWidth="1"/>
    <col min="7172" max="7172" width="12.42578125" style="49" customWidth="1"/>
    <col min="7173" max="7173" width="8.28515625" style="49" customWidth="1"/>
    <col min="7174" max="7174" width="14.85546875" style="49" customWidth="1"/>
    <col min="7175" max="7425" width="9.140625" style="49"/>
    <col min="7426" max="7426" width="34.140625" style="49" customWidth="1"/>
    <col min="7427" max="7427" width="7.140625" style="49" customWidth="1"/>
    <col min="7428" max="7428" width="12.42578125" style="49" customWidth="1"/>
    <col min="7429" max="7429" width="8.28515625" style="49" customWidth="1"/>
    <col min="7430" max="7430" width="14.85546875" style="49" customWidth="1"/>
    <col min="7431" max="7681" width="9.140625" style="49"/>
    <col min="7682" max="7682" width="34.140625" style="49" customWidth="1"/>
    <col min="7683" max="7683" width="7.140625" style="49" customWidth="1"/>
    <col min="7684" max="7684" width="12.42578125" style="49" customWidth="1"/>
    <col min="7685" max="7685" width="8.28515625" style="49" customWidth="1"/>
    <col min="7686" max="7686" width="14.85546875" style="49" customWidth="1"/>
    <col min="7687" max="7937" width="9.140625" style="49"/>
    <col min="7938" max="7938" width="34.140625" style="49" customWidth="1"/>
    <col min="7939" max="7939" width="7.140625" style="49" customWidth="1"/>
    <col min="7940" max="7940" width="12.42578125" style="49" customWidth="1"/>
    <col min="7941" max="7941" width="8.28515625" style="49" customWidth="1"/>
    <col min="7942" max="7942" width="14.85546875" style="49" customWidth="1"/>
    <col min="7943" max="8193" width="9.140625" style="49"/>
    <col min="8194" max="8194" width="34.140625" style="49" customWidth="1"/>
    <col min="8195" max="8195" width="7.140625" style="49" customWidth="1"/>
    <col min="8196" max="8196" width="12.42578125" style="49" customWidth="1"/>
    <col min="8197" max="8197" width="8.28515625" style="49" customWidth="1"/>
    <col min="8198" max="8198" width="14.85546875" style="49" customWidth="1"/>
    <col min="8199" max="8449" width="9.140625" style="49"/>
    <col min="8450" max="8450" width="34.140625" style="49" customWidth="1"/>
    <col min="8451" max="8451" width="7.140625" style="49" customWidth="1"/>
    <col min="8452" max="8452" width="12.42578125" style="49" customWidth="1"/>
    <col min="8453" max="8453" width="8.28515625" style="49" customWidth="1"/>
    <col min="8454" max="8454" width="14.85546875" style="49" customWidth="1"/>
    <col min="8455" max="8705" width="9.140625" style="49"/>
    <col min="8706" max="8706" width="34.140625" style="49" customWidth="1"/>
    <col min="8707" max="8707" width="7.140625" style="49" customWidth="1"/>
    <col min="8708" max="8708" width="12.42578125" style="49" customWidth="1"/>
    <col min="8709" max="8709" width="8.28515625" style="49" customWidth="1"/>
    <col min="8710" max="8710" width="14.85546875" style="49" customWidth="1"/>
    <col min="8711" max="8961" width="9.140625" style="49"/>
    <col min="8962" max="8962" width="34.140625" style="49" customWidth="1"/>
    <col min="8963" max="8963" width="7.140625" style="49" customWidth="1"/>
    <col min="8964" max="8964" width="12.42578125" style="49" customWidth="1"/>
    <col min="8965" max="8965" width="8.28515625" style="49" customWidth="1"/>
    <col min="8966" max="8966" width="14.85546875" style="49" customWidth="1"/>
    <col min="8967" max="9217" width="9.140625" style="49"/>
    <col min="9218" max="9218" width="34.140625" style="49" customWidth="1"/>
    <col min="9219" max="9219" width="7.140625" style="49" customWidth="1"/>
    <col min="9220" max="9220" width="12.42578125" style="49" customWidth="1"/>
    <col min="9221" max="9221" width="8.28515625" style="49" customWidth="1"/>
    <col min="9222" max="9222" width="14.85546875" style="49" customWidth="1"/>
    <col min="9223" max="9473" width="9.140625" style="49"/>
    <col min="9474" max="9474" width="34.140625" style="49" customWidth="1"/>
    <col min="9475" max="9475" width="7.140625" style="49" customWidth="1"/>
    <col min="9476" max="9476" width="12.42578125" style="49" customWidth="1"/>
    <col min="9477" max="9477" width="8.28515625" style="49" customWidth="1"/>
    <col min="9478" max="9478" width="14.85546875" style="49" customWidth="1"/>
    <col min="9479" max="9729" width="9.140625" style="49"/>
    <col min="9730" max="9730" width="34.140625" style="49" customWidth="1"/>
    <col min="9731" max="9731" width="7.140625" style="49" customWidth="1"/>
    <col min="9732" max="9732" width="12.42578125" style="49" customWidth="1"/>
    <col min="9733" max="9733" width="8.28515625" style="49" customWidth="1"/>
    <col min="9734" max="9734" width="14.85546875" style="49" customWidth="1"/>
    <col min="9735" max="9985" width="9.140625" style="49"/>
    <col min="9986" max="9986" width="34.140625" style="49" customWidth="1"/>
    <col min="9987" max="9987" width="7.140625" style="49" customWidth="1"/>
    <col min="9988" max="9988" width="12.42578125" style="49" customWidth="1"/>
    <col min="9989" max="9989" width="8.28515625" style="49" customWidth="1"/>
    <col min="9990" max="9990" width="14.85546875" style="49" customWidth="1"/>
    <col min="9991" max="10241" width="9.140625" style="49"/>
    <col min="10242" max="10242" width="34.140625" style="49" customWidth="1"/>
    <col min="10243" max="10243" width="7.140625" style="49" customWidth="1"/>
    <col min="10244" max="10244" width="12.42578125" style="49" customWidth="1"/>
    <col min="10245" max="10245" width="8.28515625" style="49" customWidth="1"/>
    <col min="10246" max="10246" width="14.85546875" style="49" customWidth="1"/>
    <col min="10247" max="10497" width="9.140625" style="49"/>
    <col min="10498" max="10498" width="34.140625" style="49" customWidth="1"/>
    <col min="10499" max="10499" width="7.140625" style="49" customWidth="1"/>
    <col min="10500" max="10500" width="12.42578125" style="49" customWidth="1"/>
    <col min="10501" max="10501" width="8.28515625" style="49" customWidth="1"/>
    <col min="10502" max="10502" width="14.85546875" style="49" customWidth="1"/>
    <col min="10503" max="10753" width="9.140625" style="49"/>
    <col min="10754" max="10754" width="34.140625" style="49" customWidth="1"/>
    <col min="10755" max="10755" width="7.140625" style="49" customWidth="1"/>
    <col min="10756" max="10756" width="12.42578125" style="49" customWidth="1"/>
    <col min="10757" max="10757" width="8.28515625" style="49" customWidth="1"/>
    <col min="10758" max="10758" width="14.85546875" style="49" customWidth="1"/>
    <col min="10759" max="11009" width="9.140625" style="49"/>
    <col min="11010" max="11010" width="34.140625" style="49" customWidth="1"/>
    <col min="11011" max="11011" width="7.140625" style="49" customWidth="1"/>
    <col min="11012" max="11012" width="12.42578125" style="49" customWidth="1"/>
    <col min="11013" max="11013" width="8.28515625" style="49" customWidth="1"/>
    <col min="11014" max="11014" width="14.85546875" style="49" customWidth="1"/>
    <col min="11015" max="11265" width="9.140625" style="49"/>
    <col min="11266" max="11266" width="34.140625" style="49" customWidth="1"/>
    <col min="11267" max="11267" width="7.140625" style="49" customWidth="1"/>
    <col min="11268" max="11268" width="12.42578125" style="49" customWidth="1"/>
    <col min="11269" max="11269" width="8.28515625" style="49" customWidth="1"/>
    <col min="11270" max="11270" width="14.85546875" style="49" customWidth="1"/>
    <col min="11271" max="11521" width="9.140625" style="49"/>
    <col min="11522" max="11522" width="34.140625" style="49" customWidth="1"/>
    <col min="11523" max="11523" width="7.140625" style="49" customWidth="1"/>
    <col min="11524" max="11524" width="12.42578125" style="49" customWidth="1"/>
    <col min="11525" max="11525" width="8.28515625" style="49" customWidth="1"/>
    <col min="11526" max="11526" width="14.85546875" style="49" customWidth="1"/>
    <col min="11527" max="11777" width="9.140625" style="49"/>
    <col min="11778" max="11778" width="34.140625" style="49" customWidth="1"/>
    <col min="11779" max="11779" width="7.140625" style="49" customWidth="1"/>
    <col min="11780" max="11780" width="12.42578125" style="49" customWidth="1"/>
    <col min="11781" max="11781" width="8.28515625" style="49" customWidth="1"/>
    <col min="11782" max="11782" width="14.85546875" style="49" customWidth="1"/>
    <col min="11783" max="12033" width="9.140625" style="49"/>
    <col min="12034" max="12034" width="34.140625" style="49" customWidth="1"/>
    <col min="12035" max="12035" width="7.140625" style="49" customWidth="1"/>
    <col min="12036" max="12036" width="12.42578125" style="49" customWidth="1"/>
    <col min="12037" max="12037" width="8.28515625" style="49" customWidth="1"/>
    <col min="12038" max="12038" width="14.85546875" style="49" customWidth="1"/>
    <col min="12039" max="12289" width="9.140625" style="49"/>
    <col min="12290" max="12290" width="34.140625" style="49" customWidth="1"/>
    <col min="12291" max="12291" width="7.140625" style="49" customWidth="1"/>
    <col min="12292" max="12292" width="12.42578125" style="49" customWidth="1"/>
    <col min="12293" max="12293" width="8.28515625" style="49" customWidth="1"/>
    <col min="12294" max="12294" width="14.85546875" style="49" customWidth="1"/>
    <col min="12295" max="12545" width="9.140625" style="49"/>
    <col min="12546" max="12546" width="34.140625" style="49" customWidth="1"/>
    <col min="12547" max="12547" width="7.140625" style="49" customWidth="1"/>
    <col min="12548" max="12548" width="12.42578125" style="49" customWidth="1"/>
    <col min="12549" max="12549" width="8.28515625" style="49" customWidth="1"/>
    <col min="12550" max="12550" width="14.85546875" style="49" customWidth="1"/>
    <col min="12551" max="12801" width="9.140625" style="49"/>
    <col min="12802" max="12802" width="34.140625" style="49" customWidth="1"/>
    <col min="12803" max="12803" width="7.140625" style="49" customWidth="1"/>
    <col min="12804" max="12804" width="12.42578125" style="49" customWidth="1"/>
    <col min="12805" max="12805" width="8.28515625" style="49" customWidth="1"/>
    <col min="12806" max="12806" width="14.85546875" style="49" customWidth="1"/>
    <col min="12807" max="13057" width="9.140625" style="49"/>
    <col min="13058" max="13058" width="34.140625" style="49" customWidth="1"/>
    <col min="13059" max="13059" width="7.140625" style="49" customWidth="1"/>
    <col min="13060" max="13060" width="12.42578125" style="49" customWidth="1"/>
    <col min="13061" max="13061" width="8.28515625" style="49" customWidth="1"/>
    <col min="13062" max="13062" width="14.85546875" style="49" customWidth="1"/>
    <col min="13063" max="13313" width="9.140625" style="49"/>
    <col min="13314" max="13314" width="34.140625" style="49" customWidth="1"/>
    <col min="13315" max="13315" width="7.140625" style="49" customWidth="1"/>
    <col min="13316" max="13316" width="12.42578125" style="49" customWidth="1"/>
    <col min="13317" max="13317" width="8.28515625" style="49" customWidth="1"/>
    <col min="13318" max="13318" width="14.85546875" style="49" customWidth="1"/>
    <col min="13319" max="13569" width="9.140625" style="49"/>
    <col min="13570" max="13570" width="34.140625" style="49" customWidth="1"/>
    <col min="13571" max="13571" width="7.140625" style="49" customWidth="1"/>
    <col min="13572" max="13572" width="12.42578125" style="49" customWidth="1"/>
    <col min="13573" max="13573" width="8.28515625" style="49" customWidth="1"/>
    <col min="13574" max="13574" width="14.85546875" style="49" customWidth="1"/>
    <col min="13575" max="13825" width="9.140625" style="49"/>
    <col min="13826" max="13826" width="34.140625" style="49" customWidth="1"/>
    <col min="13827" max="13827" width="7.140625" style="49" customWidth="1"/>
    <col min="13828" max="13828" width="12.42578125" style="49" customWidth="1"/>
    <col min="13829" max="13829" width="8.28515625" style="49" customWidth="1"/>
    <col min="13830" max="13830" width="14.85546875" style="49" customWidth="1"/>
    <col min="13831" max="14081" width="9.140625" style="49"/>
    <col min="14082" max="14082" width="34.140625" style="49" customWidth="1"/>
    <col min="14083" max="14083" width="7.140625" style="49" customWidth="1"/>
    <col min="14084" max="14084" width="12.42578125" style="49" customWidth="1"/>
    <col min="14085" max="14085" width="8.28515625" style="49" customWidth="1"/>
    <col min="14086" max="14086" width="14.85546875" style="49" customWidth="1"/>
    <col min="14087" max="14337" width="9.140625" style="49"/>
    <col min="14338" max="14338" width="34.140625" style="49" customWidth="1"/>
    <col min="14339" max="14339" width="7.140625" style="49" customWidth="1"/>
    <col min="14340" max="14340" width="12.42578125" style="49" customWidth="1"/>
    <col min="14341" max="14341" width="8.28515625" style="49" customWidth="1"/>
    <col min="14342" max="14342" width="14.85546875" style="49" customWidth="1"/>
    <col min="14343" max="14593" width="9.140625" style="49"/>
    <col min="14594" max="14594" width="34.140625" style="49" customWidth="1"/>
    <col min="14595" max="14595" width="7.140625" style="49" customWidth="1"/>
    <col min="14596" max="14596" width="12.42578125" style="49" customWidth="1"/>
    <col min="14597" max="14597" width="8.28515625" style="49" customWidth="1"/>
    <col min="14598" max="14598" width="14.85546875" style="49" customWidth="1"/>
    <col min="14599" max="14849" width="9.140625" style="49"/>
    <col min="14850" max="14850" width="34.140625" style="49" customWidth="1"/>
    <col min="14851" max="14851" width="7.140625" style="49" customWidth="1"/>
    <col min="14852" max="14852" width="12.42578125" style="49" customWidth="1"/>
    <col min="14853" max="14853" width="8.28515625" style="49" customWidth="1"/>
    <col min="14854" max="14854" width="14.85546875" style="49" customWidth="1"/>
    <col min="14855" max="15105" width="9.140625" style="49"/>
    <col min="15106" max="15106" width="34.140625" style="49" customWidth="1"/>
    <col min="15107" max="15107" width="7.140625" style="49" customWidth="1"/>
    <col min="15108" max="15108" width="12.42578125" style="49" customWidth="1"/>
    <col min="15109" max="15109" width="8.28515625" style="49" customWidth="1"/>
    <col min="15110" max="15110" width="14.85546875" style="49" customWidth="1"/>
    <col min="15111" max="15361" width="9.140625" style="49"/>
    <col min="15362" max="15362" width="34.140625" style="49" customWidth="1"/>
    <col min="15363" max="15363" width="7.140625" style="49" customWidth="1"/>
    <col min="15364" max="15364" width="12.42578125" style="49" customWidth="1"/>
    <col min="15365" max="15365" width="8.28515625" style="49" customWidth="1"/>
    <col min="15366" max="15366" width="14.85546875" style="49" customWidth="1"/>
    <col min="15367" max="15617" width="9.140625" style="49"/>
    <col min="15618" max="15618" width="34.140625" style="49" customWidth="1"/>
    <col min="15619" max="15619" width="7.140625" style="49" customWidth="1"/>
    <col min="15620" max="15620" width="12.42578125" style="49" customWidth="1"/>
    <col min="15621" max="15621" width="8.28515625" style="49" customWidth="1"/>
    <col min="15622" max="15622" width="14.85546875" style="49" customWidth="1"/>
    <col min="15623" max="15873" width="9.140625" style="49"/>
    <col min="15874" max="15874" width="34.140625" style="49" customWidth="1"/>
    <col min="15875" max="15875" width="7.140625" style="49" customWidth="1"/>
    <col min="15876" max="15876" width="12.42578125" style="49" customWidth="1"/>
    <col min="15877" max="15877" width="8.28515625" style="49" customWidth="1"/>
    <col min="15878" max="15878" width="14.85546875" style="49" customWidth="1"/>
    <col min="15879" max="16129" width="9.140625" style="49"/>
    <col min="16130" max="16130" width="34.140625" style="49" customWidth="1"/>
    <col min="16131" max="16131" width="7.140625" style="49" customWidth="1"/>
    <col min="16132" max="16132" width="12.42578125" style="49" customWidth="1"/>
    <col min="16133" max="16133" width="8.28515625" style="49" customWidth="1"/>
    <col min="16134" max="16134" width="14.85546875" style="49" customWidth="1"/>
    <col min="16135" max="16384" width="9.140625" style="49"/>
  </cols>
  <sheetData>
    <row r="4" spans="1:7" x14ac:dyDescent="0.25">
      <c r="A4" s="152"/>
      <c r="B4" s="153"/>
      <c r="C4" s="152"/>
      <c r="D4" s="152"/>
      <c r="E4" s="152"/>
      <c r="F4" s="154"/>
    </row>
    <row r="5" spans="1:7" ht="18.75" customHeight="1" x14ac:dyDescent="0.25">
      <c r="A5" s="1206" t="s">
        <v>61</v>
      </c>
      <c r="B5" s="1206"/>
      <c r="C5" s="1206"/>
      <c r="D5" s="1206"/>
      <c r="E5" s="1206"/>
      <c r="F5" s="1206"/>
    </row>
    <row r="6" spans="1:7" x14ac:dyDescent="0.25">
      <c r="A6" s="1206"/>
      <c r="B6" s="1206"/>
      <c r="C6" s="1206"/>
      <c r="D6" s="1206"/>
      <c r="E6" s="1206"/>
      <c r="F6" s="1206"/>
    </row>
    <row r="7" spans="1:7" x14ac:dyDescent="0.25">
      <c r="A7" s="57"/>
      <c r="B7" s="61"/>
      <c r="C7" s="68"/>
      <c r="D7" s="57"/>
      <c r="E7" s="57"/>
      <c r="F7" s="53"/>
    </row>
    <row r="8" spans="1:7" ht="18.75" x14ac:dyDescent="0.3">
      <c r="A8" s="69"/>
      <c r="B8" s="54"/>
      <c r="C8" s="54"/>
      <c r="D8" s="54"/>
      <c r="E8" s="54"/>
      <c r="F8" s="54"/>
    </row>
    <row r="9" spans="1:7" ht="18.75" x14ac:dyDescent="0.3">
      <c r="A9" s="69" t="s">
        <v>62</v>
      </c>
      <c r="B9" s="69"/>
      <c r="C9" s="69"/>
      <c r="D9" s="69"/>
      <c r="E9" s="69"/>
      <c r="F9" s="155"/>
    </row>
    <row r="10" spans="1:7" ht="18.75" x14ac:dyDescent="0.3">
      <c r="A10" s="69"/>
      <c r="B10" s="69"/>
      <c r="C10" s="69"/>
      <c r="D10" s="69"/>
      <c r="E10" s="69"/>
      <c r="F10" s="155"/>
    </row>
    <row r="11" spans="1:7" x14ac:dyDescent="0.25">
      <c r="A11" s="156"/>
      <c r="B11" s="68"/>
      <c r="C11" s="156"/>
      <c r="D11" s="156"/>
      <c r="E11" s="156"/>
      <c r="F11" s="157"/>
    </row>
    <row r="12" spans="1:7" ht="15.75" thickBot="1" x14ac:dyDescent="0.3">
      <c r="A12" s="158" t="s">
        <v>15</v>
      </c>
      <c r="B12" s="190" t="s">
        <v>12</v>
      </c>
      <c r="C12" s="159"/>
      <c r="D12" s="159"/>
      <c r="E12" s="160"/>
      <c r="F12" s="161"/>
    </row>
    <row r="13" spans="1:7" ht="15.75" thickBot="1" x14ac:dyDescent="0.3">
      <c r="A13" s="162"/>
      <c r="B13" s="163"/>
      <c r="C13" s="102"/>
      <c r="D13" s="102"/>
      <c r="E13" s="114"/>
      <c r="F13" s="164"/>
      <c r="G13" s="102"/>
    </row>
    <row r="14" spans="1:7" ht="16.5" thickBot="1" x14ac:dyDescent="0.3">
      <c r="A14" s="100" t="s">
        <v>15</v>
      </c>
      <c r="B14" s="166" t="s">
        <v>63</v>
      </c>
      <c r="C14" s="167"/>
      <c r="D14" s="168"/>
      <c r="E14" s="169" t="s">
        <v>55</v>
      </c>
      <c r="F14" s="170"/>
      <c r="G14" s="102"/>
    </row>
    <row r="15" spans="1:7" ht="15.75" x14ac:dyDescent="0.25">
      <c r="A15" s="168"/>
      <c r="B15" s="168"/>
      <c r="C15" s="168"/>
      <c r="D15" s="168"/>
      <c r="E15" s="168"/>
      <c r="F15" s="171"/>
      <c r="G15" s="168"/>
    </row>
    <row r="16" spans="1:7" ht="15.75" x14ac:dyDescent="0.25">
      <c r="A16" s="168"/>
      <c r="B16" s="168"/>
      <c r="C16" s="168"/>
      <c r="D16" s="168"/>
      <c r="E16" s="168"/>
      <c r="F16" s="171"/>
      <c r="G16" s="168"/>
    </row>
    <row r="17" spans="1:7" ht="16.5" thickBot="1" x14ac:dyDescent="0.3">
      <c r="A17" s="158" t="s">
        <v>16</v>
      </c>
      <c r="B17" s="190" t="s">
        <v>67</v>
      </c>
      <c r="C17" s="172"/>
      <c r="D17" s="172"/>
      <c r="E17" s="172"/>
      <c r="F17" s="173"/>
      <c r="G17" s="103"/>
    </row>
    <row r="18" spans="1:7" ht="16.5" thickBot="1" x14ac:dyDescent="0.3">
      <c r="A18" s="162"/>
      <c r="B18" s="163"/>
      <c r="C18" s="103"/>
      <c r="D18" s="103"/>
      <c r="E18" s="103"/>
      <c r="F18" s="174"/>
      <c r="G18" s="175"/>
    </row>
    <row r="19" spans="1:7" ht="16.5" thickBot="1" x14ac:dyDescent="0.3">
      <c r="A19" s="176" t="s">
        <v>16</v>
      </c>
      <c r="B19" s="192" t="s">
        <v>78</v>
      </c>
      <c r="C19" s="168"/>
      <c r="D19" s="168"/>
      <c r="E19" s="169" t="s">
        <v>55</v>
      </c>
      <c r="F19" s="170"/>
      <c r="G19" s="175"/>
    </row>
    <row r="20" spans="1:7" ht="15.75" x14ac:dyDescent="0.25">
      <c r="A20" s="176"/>
      <c r="B20" s="166"/>
      <c r="C20" s="168"/>
      <c r="D20" s="168"/>
      <c r="E20" s="169"/>
      <c r="F20" s="191"/>
      <c r="G20" s="175"/>
    </row>
    <row r="21" spans="1:7" ht="15.75" x14ac:dyDescent="0.25">
      <c r="A21" s="176"/>
      <c r="B21" s="166"/>
      <c r="C21" s="168"/>
      <c r="D21" s="168"/>
      <c r="E21" s="169"/>
      <c r="F21" s="191"/>
      <c r="G21" s="175"/>
    </row>
    <row r="22" spans="1:7" ht="16.5" thickBot="1" x14ac:dyDescent="0.3">
      <c r="A22" s="158" t="s">
        <v>32</v>
      </c>
      <c r="B22" s="190" t="s">
        <v>68</v>
      </c>
      <c r="C22" s="172"/>
      <c r="D22" s="172"/>
      <c r="E22" s="172"/>
      <c r="F22" s="173"/>
      <c r="G22" s="175"/>
    </row>
    <row r="23" spans="1:7" ht="16.5" thickBot="1" x14ac:dyDescent="0.3">
      <c r="A23" s="162"/>
      <c r="B23" s="163"/>
      <c r="C23" s="103"/>
      <c r="D23" s="103"/>
      <c r="E23" s="103"/>
      <c r="F23" s="174"/>
      <c r="G23" s="175"/>
    </row>
    <row r="24" spans="1:7" ht="16.5" thickBot="1" x14ac:dyDescent="0.3">
      <c r="A24" s="176" t="s">
        <v>32</v>
      </c>
      <c r="B24" s="192" t="s">
        <v>79</v>
      </c>
      <c r="C24" s="168"/>
      <c r="D24" s="168"/>
      <c r="E24" s="169" t="s">
        <v>55</v>
      </c>
      <c r="F24" s="170"/>
      <c r="G24" s="175"/>
    </row>
    <row r="25" spans="1:7" ht="15.75" x14ac:dyDescent="0.25">
      <c r="A25" s="176"/>
      <c r="B25" s="192"/>
      <c r="C25" s="168"/>
      <c r="D25" s="168"/>
      <c r="E25" s="169"/>
      <c r="F25" s="191"/>
      <c r="G25" s="175"/>
    </row>
    <row r="26" spans="1:7" ht="15.75" x14ac:dyDescent="0.25">
      <c r="A26" s="176"/>
      <c r="B26" s="166"/>
      <c r="C26" s="168"/>
      <c r="D26" s="168"/>
      <c r="E26" s="169"/>
      <c r="F26" s="191"/>
      <c r="G26" s="175"/>
    </row>
    <row r="27" spans="1:7" ht="16.5" customHeight="1" thickBot="1" x14ac:dyDescent="0.3">
      <c r="A27" s="158" t="s">
        <v>75</v>
      </c>
      <c r="B27" s="190" t="s">
        <v>74</v>
      </c>
      <c r="C27" s="172"/>
      <c r="D27" s="172"/>
      <c r="E27" s="172"/>
      <c r="F27" s="173"/>
    </row>
    <row r="28" spans="1:7" ht="16.5" thickBot="1" x14ac:dyDescent="0.3">
      <c r="A28" s="162"/>
      <c r="B28" s="163"/>
      <c r="C28" s="103"/>
      <c r="D28" s="103"/>
      <c r="E28" s="103"/>
      <c r="F28" s="174"/>
    </row>
    <row r="29" spans="1:7" ht="16.5" thickBot="1" x14ac:dyDescent="0.3">
      <c r="A29" s="176" t="s">
        <v>75</v>
      </c>
      <c r="B29" s="192" t="s">
        <v>80</v>
      </c>
      <c r="C29" s="168"/>
      <c r="D29" s="168"/>
      <c r="E29" s="169" t="s">
        <v>55</v>
      </c>
      <c r="F29" s="170"/>
    </row>
    <row r="30" spans="1:7" ht="15.75" x14ac:dyDescent="0.25">
      <c r="A30" s="176"/>
      <c r="B30" s="192"/>
      <c r="C30" s="168"/>
      <c r="D30" s="168"/>
      <c r="E30" s="169"/>
      <c r="F30" s="191"/>
    </row>
    <row r="31" spans="1:7" ht="16.5" thickBot="1" x14ac:dyDescent="0.3">
      <c r="A31" s="158" t="s">
        <v>110</v>
      </c>
      <c r="B31" s="190" t="s">
        <v>108</v>
      </c>
      <c r="C31" s="172"/>
      <c r="D31" s="172"/>
      <c r="E31" s="172"/>
      <c r="F31" s="173"/>
    </row>
    <row r="32" spans="1:7" ht="16.5" thickBot="1" x14ac:dyDescent="0.3">
      <c r="A32" s="162"/>
      <c r="B32" s="163"/>
      <c r="C32" s="103"/>
      <c r="D32" s="103"/>
      <c r="E32" s="103"/>
      <c r="F32" s="174"/>
    </row>
    <row r="33" spans="1:7" ht="16.5" thickBot="1" x14ac:dyDescent="0.3">
      <c r="A33" s="176" t="s">
        <v>110</v>
      </c>
      <c r="B33" s="192" t="s">
        <v>111</v>
      </c>
      <c r="C33" s="168"/>
      <c r="D33" s="168"/>
      <c r="E33" s="169" t="s">
        <v>55</v>
      </c>
      <c r="F33" s="170"/>
    </row>
    <row r="34" spans="1:7" ht="16.5" thickBot="1" x14ac:dyDescent="0.3">
      <c r="A34" s="176"/>
      <c r="B34" s="166"/>
      <c r="C34" s="168"/>
      <c r="D34" s="168"/>
      <c r="E34" s="169"/>
      <c r="F34" s="177"/>
    </row>
    <row r="35" spans="1:7" s="106" customFormat="1" ht="16.5" thickBot="1" x14ac:dyDescent="0.3">
      <c r="A35" s="180"/>
      <c r="B35" s="181" t="s">
        <v>112</v>
      </c>
      <c r="C35" s="182"/>
      <c r="D35" s="182"/>
      <c r="E35" s="183" t="s">
        <v>55</v>
      </c>
      <c r="F35" s="170"/>
    </row>
    <row r="36" spans="1:7" s="187" customFormat="1" ht="15.75" x14ac:dyDescent="0.25">
      <c r="A36" s="178"/>
      <c r="B36" s="179"/>
      <c r="C36" s="168"/>
      <c r="D36" s="168"/>
      <c r="E36" s="165"/>
      <c r="F36" s="184"/>
    </row>
    <row r="37" spans="1:7" x14ac:dyDescent="0.25">
      <c r="A37" s="163"/>
      <c r="B37" s="185"/>
      <c r="C37" s="185"/>
      <c r="D37" s="185"/>
      <c r="E37" s="114"/>
      <c r="F37" s="186"/>
      <c r="G37" s="106"/>
    </row>
    <row r="38" spans="1:7" ht="15.75" x14ac:dyDescent="0.25">
      <c r="A38" s="113"/>
      <c r="B38" s="113"/>
      <c r="C38" s="113"/>
      <c r="D38" s="113"/>
      <c r="E38" s="113"/>
      <c r="F38" s="188"/>
      <c r="G38" s="106"/>
    </row>
    <row r="39" spans="1:7" x14ac:dyDescent="0.25">
      <c r="A39" s="145"/>
      <c r="B39" s="139"/>
      <c r="C39" s="137"/>
      <c r="D39" s="137"/>
      <c r="E39" s="145"/>
      <c r="F39" s="189"/>
      <c r="G39" s="106"/>
    </row>
    <row r="40" spans="1:7" x14ac:dyDescent="0.25">
      <c r="A40" s="128"/>
      <c r="B40" s="129"/>
      <c r="C40" s="128"/>
      <c r="D40" s="128"/>
      <c r="E40" s="128"/>
      <c r="F40" s="130"/>
      <c r="G40" s="106"/>
    </row>
    <row r="41" spans="1:7" x14ac:dyDescent="0.25">
      <c r="A41" s="131"/>
      <c r="B41" s="117"/>
      <c r="C41" s="128"/>
      <c r="D41" s="118"/>
      <c r="E41" s="119"/>
      <c r="F41" s="132"/>
      <c r="G41" s="106"/>
    </row>
    <row r="42" spans="1:7" x14ac:dyDescent="0.25">
      <c r="A42" s="131"/>
      <c r="B42" s="117"/>
      <c r="C42" s="128"/>
      <c r="D42" s="118"/>
      <c r="E42" s="119"/>
      <c r="F42" s="133"/>
      <c r="G42" s="106"/>
    </row>
    <row r="43" spans="1:7" x14ac:dyDescent="0.25">
      <c r="A43" s="131"/>
      <c r="B43" s="117"/>
      <c r="C43" s="128"/>
      <c r="D43" s="128"/>
      <c r="E43" s="119"/>
      <c r="F43" s="132"/>
      <c r="G43" s="106"/>
    </row>
    <row r="44" spans="1:7" x14ac:dyDescent="0.25">
      <c r="A44" s="131"/>
      <c r="B44" s="117"/>
      <c r="C44" s="128"/>
      <c r="D44" s="118"/>
      <c r="E44" s="119"/>
      <c r="F44" s="133"/>
      <c r="G44" s="106"/>
    </row>
    <row r="45" spans="1:7" x14ac:dyDescent="0.25">
      <c r="A45" s="131"/>
      <c r="B45" s="117"/>
      <c r="C45" s="128"/>
      <c r="D45" s="118"/>
      <c r="E45" s="119"/>
      <c r="F45" s="133"/>
      <c r="G45" s="106"/>
    </row>
    <row r="46" spans="1:7" x14ac:dyDescent="0.25">
      <c r="A46" s="131"/>
      <c r="B46" s="117"/>
      <c r="C46" s="128"/>
      <c r="D46" s="118"/>
      <c r="E46" s="119"/>
      <c r="F46" s="133"/>
      <c r="G46" s="106"/>
    </row>
    <row r="47" spans="1:7" x14ac:dyDescent="0.25">
      <c r="A47" s="140"/>
      <c r="B47" s="135"/>
      <c r="C47" s="137"/>
      <c r="D47" s="137"/>
      <c r="E47" s="119"/>
      <c r="F47" s="141"/>
      <c r="G47" s="106"/>
    </row>
    <row r="48" spans="1:7" x14ac:dyDescent="0.25">
      <c r="A48" s="131"/>
      <c r="B48" s="142"/>
      <c r="C48" s="137"/>
      <c r="D48" s="137"/>
      <c r="E48" s="119"/>
      <c r="F48" s="141"/>
      <c r="G48" s="106"/>
    </row>
    <row r="49" spans="1:7" x14ac:dyDescent="0.25">
      <c r="A49" s="131"/>
      <c r="B49" s="117"/>
      <c r="C49" s="137"/>
      <c r="D49" s="137"/>
      <c r="E49" s="119"/>
      <c r="F49" s="141"/>
      <c r="G49" s="106"/>
    </row>
    <row r="50" spans="1:7" x14ac:dyDescent="0.25">
      <c r="A50" s="140"/>
      <c r="B50" s="135"/>
      <c r="C50" s="137"/>
      <c r="D50" s="137"/>
      <c r="E50" s="119"/>
      <c r="F50" s="141"/>
      <c r="G50" s="106"/>
    </row>
    <row r="51" spans="1:7" x14ac:dyDescent="0.25">
      <c r="A51" s="143"/>
      <c r="B51" s="106"/>
      <c r="C51" s="118"/>
      <c r="D51" s="118"/>
      <c r="E51" s="118"/>
      <c r="F51" s="144"/>
      <c r="G51" s="106"/>
    </row>
    <row r="52" spans="1:7" x14ac:dyDescent="0.25">
      <c r="A52" s="145"/>
      <c r="B52" s="139"/>
      <c r="C52" s="137"/>
      <c r="D52" s="137"/>
      <c r="E52" s="145"/>
      <c r="F52" s="141"/>
    </row>
    <row r="53" spans="1:7" x14ac:dyDescent="0.25">
      <c r="A53" s="131"/>
      <c r="B53" s="117"/>
      <c r="C53" s="118"/>
      <c r="D53" s="118"/>
      <c r="E53" s="118"/>
      <c r="F53" s="144"/>
    </row>
    <row r="54" spans="1:7" x14ac:dyDescent="0.25">
      <c r="A54" s="131"/>
      <c r="B54" s="117"/>
      <c r="C54" s="118"/>
      <c r="D54" s="118"/>
      <c r="E54" s="118"/>
      <c r="F54" s="144"/>
    </row>
    <row r="55" spans="1:7" x14ac:dyDescent="0.25">
      <c r="A55" s="146"/>
      <c r="B55" s="147"/>
      <c r="C55" s="126"/>
      <c r="D55" s="126"/>
      <c r="E55" s="126"/>
      <c r="F55" s="127"/>
    </row>
    <row r="56" spans="1:7" x14ac:dyDescent="0.25">
      <c r="A56" s="146"/>
      <c r="B56" s="147"/>
      <c r="C56" s="126"/>
      <c r="D56" s="126"/>
      <c r="E56" s="126"/>
      <c r="F56" s="127"/>
    </row>
    <row r="57" spans="1:7" x14ac:dyDescent="0.25">
      <c r="A57" s="146"/>
      <c r="B57" s="147"/>
      <c r="C57" s="126"/>
      <c r="D57" s="126"/>
      <c r="E57" s="126"/>
      <c r="F57" s="127"/>
    </row>
    <row r="58" spans="1:7" x14ac:dyDescent="0.25">
      <c r="A58" s="146"/>
      <c r="B58" s="147"/>
      <c r="C58" s="126"/>
      <c r="D58" s="126"/>
      <c r="E58" s="126"/>
      <c r="F58" s="127"/>
    </row>
    <row r="59" spans="1:7" x14ac:dyDescent="0.25">
      <c r="A59" s="146"/>
      <c r="B59" s="147"/>
      <c r="C59" s="126"/>
      <c r="D59" s="126"/>
      <c r="E59" s="126"/>
      <c r="F59" s="127"/>
    </row>
    <row r="60" spans="1:7" x14ac:dyDescent="0.25">
      <c r="A60" s="146"/>
      <c r="B60" s="147"/>
      <c r="C60" s="126"/>
      <c r="D60" s="126"/>
      <c r="E60" s="126"/>
      <c r="F60" s="127"/>
    </row>
    <row r="61" spans="1:7" x14ac:dyDescent="0.25">
      <c r="A61" s="146"/>
      <c r="B61" s="147"/>
      <c r="C61" s="126"/>
      <c r="D61" s="126"/>
      <c r="E61" s="126"/>
      <c r="F61" s="127"/>
    </row>
    <row r="62" spans="1:7" x14ac:dyDescent="0.25">
      <c r="A62" s="146"/>
      <c r="B62" s="147"/>
      <c r="C62" s="126"/>
      <c r="D62" s="126"/>
      <c r="E62" s="126"/>
      <c r="F62" s="127"/>
    </row>
    <row r="63" spans="1:7" x14ac:dyDescent="0.25">
      <c r="A63" s="147"/>
      <c r="B63" s="147"/>
      <c r="C63" s="126"/>
      <c r="D63" s="126"/>
      <c r="E63" s="126"/>
      <c r="F63" s="127"/>
    </row>
    <row r="64" spans="1:7" x14ac:dyDescent="0.25">
      <c r="A64" s="131"/>
      <c r="B64" s="131"/>
      <c r="C64" s="137"/>
      <c r="D64" s="137"/>
      <c r="E64" s="137"/>
      <c r="F64" s="138"/>
    </row>
    <row r="65" spans="1:6" x14ac:dyDescent="0.25">
      <c r="A65" s="140"/>
      <c r="B65" s="135"/>
      <c r="C65" s="137"/>
      <c r="D65" s="137"/>
      <c r="E65" s="137"/>
      <c r="F65" s="141"/>
    </row>
    <row r="66" spans="1:6" x14ac:dyDescent="0.25">
      <c r="A66" s="143"/>
      <c r="B66" s="106"/>
      <c r="C66" s="118"/>
      <c r="D66" s="118"/>
      <c r="E66" s="118"/>
      <c r="F66" s="144"/>
    </row>
    <row r="67" spans="1:6" x14ac:dyDescent="0.25">
      <c r="A67" s="145"/>
      <c r="B67" s="139"/>
      <c r="C67" s="137"/>
      <c r="D67" s="137"/>
      <c r="E67" s="137"/>
      <c r="F67" s="148"/>
    </row>
    <row r="69" spans="1:6" x14ac:dyDescent="0.25">
      <c r="A69" s="106"/>
      <c r="B69" s="106"/>
      <c r="C69" s="106"/>
      <c r="D69" s="106"/>
      <c r="E69" s="106"/>
      <c r="F69" s="106"/>
    </row>
    <row r="70" spans="1:6" x14ac:dyDescent="0.25">
      <c r="A70" s="149"/>
      <c r="B70" s="150"/>
      <c r="C70" s="106"/>
      <c r="D70" s="106"/>
      <c r="E70" s="106"/>
      <c r="F70" s="148"/>
    </row>
    <row r="71" spans="1:6" x14ac:dyDescent="0.25">
      <c r="A71" s="149"/>
      <c r="B71" s="150"/>
      <c r="C71" s="106"/>
      <c r="D71" s="106"/>
      <c r="E71" s="106"/>
      <c r="F71" s="148"/>
    </row>
    <row r="72" spans="1:6" x14ac:dyDescent="0.25">
      <c r="A72" s="134"/>
      <c r="B72" s="151"/>
      <c r="C72" s="134"/>
      <c r="D72" s="134"/>
      <c r="E72" s="134"/>
      <c r="F72" s="141"/>
    </row>
    <row r="73" spans="1:6" x14ac:dyDescent="0.25">
      <c r="A73" s="106"/>
      <c r="B73" s="106"/>
      <c r="C73" s="106"/>
      <c r="D73" s="106"/>
      <c r="E73" s="106"/>
      <c r="F73" s="106"/>
    </row>
  </sheetData>
  <mergeCells count="1">
    <mergeCell ref="A5:F6"/>
  </mergeCells>
  <pageMargins left="0.70866141732283472" right="0.19685039370078741" top="0.74803149606299213" bottom="0.74803149606299213" header="0.31496062992125984" footer="0.31496062992125984"/>
  <pageSetup paperSize="9" orientation="portrait" r:id="rId1"/>
  <headerFooter differentFirst="1" alignWithMargins="0">
    <oddHeader>&amp;L&amp;K00-024Projektni ured:  PLANETARIS d.o.o., Vončinina ulica 2, Zagreb
Građevina:  UČENIČKI DOM U SKLOPU GRADITELJSKE ŠKOLE ČAKOVEC, ŠPORTSKA 1, ČAKOVEC, k.č.br. 2468/2, k.o. Čakovec</oddHeader>
    <oddFooter>&amp;L&amp;K00-024Zagreb, rujan 2016. godine&amp;R&amp;9&amp;K00-027&amp;P/&amp;N</oddFooter>
  </headerFooter>
  <rowBreaks count="1" manualBreakCount="1">
    <brk id="59" max="16383" man="1"/>
  </rowBreaks>
  <colBreaks count="1" manualBreakCount="1">
    <brk id="6"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3:E323"/>
  <sheetViews>
    <sheetView view="pageBreakPreview" topLeftCell="A64" zoomScaleNormal="90" zoomScaleSheetLayoutView="100" zoomScalePageLayoutView="130" workbookViewId="0">
      <selection activeCell="B75" sqref="B75"/>
    </sheetView>
  </sheetViews>
  <sheetFormatPr defaultRowHeight="15" x14ac:dyDescent="0.25"/>
  <cols>
    <col min="1" max="1" width="22.7109375" style="334" customWidth="1"/>
    <col min="2" max="2" width="55.5703125" style="334" customWidth="1"/>
    <col min="3" max="4" width="9.140625" style="334"/>
    <col min="5" max="5" width="44.140625" style="334" customWidth="1"/>
    <col min="6" max="16384" width="9.140625" style="334"/>
  </cols>
  <sheetData>
    <row r="3" spans="1:5" x14ac:dyDescent="0.25">
      <c r="A3" s="332"/>
      <c r="B3" s="332"/>
      <c r="C3" s="332"/>
      <c r="D3" s="332"/>
      <c r="E3" s="333"/>
    </row>
    <row r="4" spans="1:5" x14ac:dyDescent="0.25">
      <c r="A4" s="332"/>
      <c r="B4" s="332"/>
      <c r="C4" s="332"/>
      <c r="D4" s="332"/>
      <c r="E4" s="333"/>
    </row>
    <row r="5" spans="1:5" x14ac:dyDescent="0.25">
      <c r="A5" s="332"/>
      <c r="B5" s="332"/>
      <c r="C5" s="332"/>
      <c r="D5" s="332"/>
      <c r="E5" s="333"/>
    </row>
    <row r="6" spans="1:5" x14ac:dyDescent="0.25">
      <c r="A6" s="332"/>
      <c r="B6" s="332"/>
      <c r="C6" s="332"/>
      <c r="D6" s="332"/>
      <c r="E6" s="333"/>
    </row>
    <row r="7" spans="1:5" x14ac:dyDescent="0.25">
      <c r="A7" s="332"/>
      <c r="B7" s="332"/>
      <c r="C7" s="332"/>
      <c r="D7" s="332"/>
      <c r="E7" s="333"/>
    </row>
    <row r="8" spans="1:5" x14ac:dyDescent="0.25">
      <c r="A8" s="332"/>
      <c r="B8" s="332"/>
      <c r="C8" s="332"/>
      <c r="D8" s="332"/>
      <c r="E8" s="333"/>
    </row>
    <row r="9" spans="1:5" x14ac:dyDescent="0.25">
      <c r="A9" s="335"/>
      <c r="B9" s="332"/>
      <c r="C9" s="332"/>
      <c r="D9" s="332"/>
      <c r="E9" s="333"/>
    </row>
    <row r="10" spans="1:5" ht="15.75" x14ac:dyDescent="0.25">
      <c r="A10" s="336" t="s">
        <v>33</v>
      </c>
      <c r="B10" s="337" t="s">
        <v>145</v>
      </c>
      <c r="C10" s="332"/>
      <c r="D10" s="332"/>
      <c r="E10" s="333"/>
    </row>
    <row r="11" spans="1:5" s="340" customFormat="1" ht="15.75" x14ac:dyDescent="0.2">
      <c r="A11" s="336"/>
      <c r="B11" s="337" t="s">
        <v>146</v>
      </c>
      <c r="C11" s="338" t="s">
        <v>9</v>
      </c>
      <c r="D11" s="338"/>
      <c r="E11" s="339"/>
    </row>
    <row r="12" spans="1:5" s="340" customFormat="1" x14ac:dyDescent="0.2">
      <c r="A12" s="336"/>
      <c r="B12" s="341"/>
      <c r="C12" s="338"/>
      <c r="D12" s="338"/>
      <c r="E12" s="339"/>
    </row>
    <row r="13" spans="1:5" s="340" customFormat="1" x14ac:dyDescent="0.2">
      <c r="A13" s="336" t="s">
        <v>34</v>
      </c>
      <c r="B13" s="342" t="s">
        <v>97</v>
      </c>
      <c r="C13" s="338"/>
      <c r="D13" s="338"/>
      <c r="E13" s="339"/>
    </row>
    <row r="14" spans="1:5" s="340" customFormat="1" x14ac:dyDescent="0.2">
      <c r="A14" s="336"/>
      <c r="B14" s="342" t="s">
        <v>98</v>
      </c>
      <c r="C14" s="338"/>
      <c r="D14" s="338"/>
      <c r="E14" s="339"/>
    </row>
    <row r="15" spans="1:5" s="340" customFormat="1" x14ac:dyDescent="0.2">
      <c r="A15" s="338"/>
      <c r="B15" s="343"/>
      <c r="C15" s="338"/>
      <c r="D15" s="338"/>
      <c r="E15" s="339"/>
    </row>
    <row r="16" spans="1:5" s="340" customFormat="1" x14ac:dyDescent="0.2">
      <c r="A16" s="336" t="s">
        <v>35</v>
      </c>
      <c r="B16" s="344" t="s">
        <v>147</v>
      </c>
      <c r="C16" s="338"/>
      <c r="D16" s="338"/>
      <c r="E16" s="339"/>
    </row>
    <row r="17" spans="1:5" s="340" customFormat="1" x14ac:dyDescent="0.2">
      <c r="A17" s="336"/>
      <c r="B17" s="344" t="s">
        <v>146</v>
      </c>
      <c r="C17" s="338"/>
      <c r="D17" s="345"/>
      <c r="E17" s="345"/>
    </row>
    <row r="18" spans="1:5" s="340" customFormat="1" x14ac:dyDescent="0.2">
      <c r="A18" s="336"/>
      <c r="B18" s="346"/>
      <c r="C18" s="345"/>
      <c r="D18" s="345"/>
      <c r="E18" s="345"/>
    </row>
    <row r="19" spans="1:5" s="340" customFormat="1" ht="15.75" x14ac:dyDescent="0.2">
      <c r="A19" s="336" t="s">
        <v>36</v>
      </c>
      <c r="B19" s="347" t="s">
        <v>148</v>
      </c>
      <c r="C19" s="345"/>
      <c r="D19" s="345"/>
      <c r="E19" s="345"/>
    </row>
    <row r="20" spans="1:5" s="340" customFormat="1" ht="15.75" x14ac:dyDescent="0.2">
      <c r="A20" s="336"/>
      <c r="B20" s="347"/>
      <c r="C20" s="338"/>
      <c r="D20" s="348"/>
      <c r="E20" s="339"/>
    </row>
    <row r="21" spans="1:5" s="340" customFormat="1" x14ac:dyDescent="0.2">
      <c r="A21" s="336"/>
      <c r="B21" s="346"/>
      <c r="C21" s="338"/>
      <c r="D21" s="348"/>
      <c r="E21" s="339"/>
    </row>
    <row r="22" spans="1:5" s="340" customFormat="1" x14ac:dyDescent="0.2">
      <c r="A22" s="336" t="s">
        <v>37</v>
      </c>
      <c r="B22" s="349" t="s">
        <v>100</v>
      </c>
      <c r="C22" s="338"/>
      <c r="D22" s="348"/>
      <c r="E22" s="339"/>
    </row>
    <row r="23" spans="1:5" s="340" customFormat="1" x14ac:dyDescent="0.2">
      <c r="A23" s="336"/>
      <c r="B23" s="350"/>
      <c r="C23" s="351"/>
      <c r="D23" s="351"/>
      <c r="E23" s="352"/>
    </row>
    <row r="24" spans="1:5" s="340" customFormat="1" x14ac:dyDescent="0.2">
      <c r="A24" s="336"/>
      <c r="B24" s="353"/>
      <c r="C24" s="351"/>
      <c r="D24" s="351"/>
      <c r="E24" s="352"/>
    </row>
    <row r="25" spans="1:5" s="340" customFormat="1" x14ac:dyDescent="0.2">
      <c r="A25" s="336" t="s">
        <v>38</v>
      </c>
      <c r="B25" s="349" t="s">
        <v>149</v>
      </c>
      <c r="C25" s="351"/>
      <c r="D25" s="351"/>
      <c r="E25" s="352"/>
    </row>
    <row r="26" spans="1:5" s="340" customFormat="1" x14ac:dyDescent="0.2">
      <c r="A26" s="336"/>
      <c r="B26" s="350"/>
      <c r="C26" s="351"/>
      <c r="D26" s="351"/>
      <c r="E26" s="352"/>
    </row>
    <row r="27" spans="1:5" s="340" customFormat="1" x14ac:dyDescent="0.2">
      <c r="A27" s="336"/>
      <c r="B27" s="354"/>
      <c r="C27" s="351"/>
      <c r="D27" s="351"/>
      <c r="E27" s="352"/>
    </row>
    <row r="28" spans="1:5" s="340" customFormat="1" x14ac:dyDescent="0.2">
      <c r="A28" s="336" t="s">
        <v>39</v>
      </c>
      <c r="B28" s="354" t="s">
        <v>102</v>
      </c>
      <c r="E28" s="352"/>
    </row>
    <row r="29" spans="1:5" s="340" customFormat="1" x14ac:dyDescent="0.2">
      <c r="A29" s="336"/>
      <c r="E29" s="352"/>
    </row>
    <row r="30" spans="1:5" s="340" customFormat="1" x14ac:dyDescent="0.2">
      <c r="A30" s="336"/>
      <c r="B30" s="354"/>
      <c r="C30" s="351"/>
      <c r="D30" s="351"/>
      <c r="E30" s="352"/>
    </row>
    <row r="31" spans="1:5" s="340" customFormat="1" x14ac:dyDescent="0.2">
      <c r="A31" s="336" t="s">
        <v>40</v>
      </c>
      <c r="B31" s="354" t="s">
        <v>102</v>
      </c>
      <c r="C31" s="351"/>
      <c r="D31" s="351"/>
      <c r="E31" s="352"/>
    </row>
    <row r="32" spans="1:5" s="340" customFormat="1" x14ac:dyDescent="0.2">
      <c r="A32" s="336"/>
      <c r="B32" s="354"/>
      <c r="C32" s="351"/>
      <c r="D32" s="351"/>
      <c r="E32" s="352"/>
    </row>
    <row r="33" spans="1:5" s="340" customFormat="1" x14ac:dyDescent="0.2">
      <c r="A33" s="336"/>
      <c r="B33" s="336"/>
      <c r="C33" s="351"/>
      <c r="D33" s="351"/>
      <c r="E33" s="351"/>
    </row>
    <row r="34" spans="1:5" s="340" customFormat="1" ht="15.75" x14ac:dyDescent="0.2">
      <c r="A34" s="336" t="s">
        <v>41</v>
      </c>
      <c r="B34" s="347" t="s">
        <v>42</v>
      </c>
      <c r="C34" s="351"/>
      <c r="D34" s="351"/>
      <c r="E34" s="351"/>
    </row>
    <row r="35" spans="1:5" s="340" customFormat="1" ht="30" x14ac:dyDescent="0.2">
      <c r="A35" s="336"/>
      <c r="B35" s="355" t="s">
        <v>43</v>
      </c>
      <c r="C35" s="351"/>
      <c r="D35" s="351"/>
      <c r="E35" s="352"/>
    </row>
    <row r="36" spans="1:5" s="340" customFormat="1" x14ac:dyDescent="0.2">
      <c r="A36" s="351"/>
      <c r="B36" s="356"/>
      <c r="C36" s="351"/>
      <c r="D36" s="351"/>
      <c r="E36" s="352"/>
    </row>
    <row r="37" spans="1:5" s="340" customFormat="1" x14ac:dyDescent="0.25">
      <c r="A37" s="334"/>
      <c r="B37" s="351"/>
      <c r="C37" s="351"/>
      <c r="D37" s="351"/>
      <c r="E37" s="352"/>
    </row>
    <row r="38" spans="1:5" s="340" customFormat="1" x14ac:dyDescent="0.2">
      <c r="A38" s="336" t="s">
        <v>44</v>
      </c>
      <c r="B38" s="354" t="s">
        <v>103</v>
      </c>
      <c r="C38" s="351"/>
      <c r="D38" s="351"/>
      <c r="E38" s="352"/>
    </row>
    <row r="39" spans="1:5" s="340" customFormat="1" x14ac:dyDescent="0.2">
      <c r="A39" s="336"/>
      <c r="B39" s="354"/>
      <c r="C39" s="351"/>
      <c r="D39" s="351"/>
      <c r="E39" s="352"/>
    </row>
    <row r="40" spans="1:5" s="340" customFormat="1" x14ac:dyDescent="0.2">
      <c r="A40" s="336"/>
      <c r="B40" s="354"/>
      <c r="C40" s="351"/>
      <c r="D40" s="351"/>
      <c r="E40" s="352"/>
    </row>
    <row r="41" spans="1:5" s="340" customFormat="1" x14ac:dyDescent="0.2">
      <c r="A41" s="336"/>
      <c r="B41" s="354"/>
      <c r="C41" s="351"/>
      <c r="D41" s="351"/>
      <c r="E41" s="352"/>
    </row>
    <row r="42" spans="1:5" s="340" customFormat="1" x14ac:dyDescent="0.2">
      <c r="A42" s="350"/>
      <c r="B42" s="350"/>
      <c r="C42" s="351"/>
      <c r="D42" s="351"/>
      <c r="E42" s="352"/>
    </row>
    <row r="43" spans="1:5" s="340" customFormat="1" x14ac:dyDescent="0.2">
      <c r="A43" s="350"/>
      <c r="B43" s="350"/>
      <c r="C43" s="351"/>
      <c r="D43" s="351"/>
      <c r="E43" s="352"/>
    </row>
    <row r="44" spans="1:5" s="340" customFormat="1" x14ac:dyDescent="0.2">
      <c r="A44" s="336"/>
      <c r="B44" s="357"/>
      <c r="C44" s="351"/>
      <c r="D44" s="351"/>
      <c r="E44" s="352"/>
    </row>
    <row r="45" spans="1:5" s="340" customFormat="1" x14ac:dyDescent="0.2">
      <c r="A45" s="358"/>
      <c r="B45" s="332"/>
      <c r="C45" s="351"/>
      <c r="D45" s="351"/>
      <c r="E45" s="352"/>
    </row>
    <row r="46" spans="1:5" x14ac:dyDescent="0.25">
      <c r="A46" s="359"/>
      <c r="B46" s="332"/>
      <c r="C46" s="332"/>
      <c r="D46" s="332"/>
      <c r="E46" s="333"/>
    </row>
    <row r="47" spans="1:5" x14ac:dyDescent="0.25">
      <c r="A47" s="359"/>
      <c r="B47" s="332"/>
      <c r="C47" s="332"/>
      <c r="D47" s="332"/>
      <c r="E47" s="333"/>
    </row>
    <row r="48" spans="1:5" x14ac:dyDescent="0.25">
      <c r="A48" s="359"/>
      <c r="B48" s="332"/>
      <c r="C48" s="332"/>
      <c r="D48" s="332"/>
      <c r="E48" s="333"/>
    </row>
    <row r="49" spans="1:5" x14ac:dyDescent="0.25">
      <c r="A49" s="359"/>
      <c r="B49" s="332"/>
      <c r="C49" s="332"/>
      <c r="D49" s="332"/>
      <c r="E49" s="333"/>
    </row>
    <row r="50" spans="1:5" x14ac:dyDescent="0.25">
      <c r="A50" s="359"/>
      <c r="B50" s="332"/>
      <c r="C50" s="332"/>
      <c r="D50" s="332"/>
      <c r="E50" s="333" t="s">
        <v>9</v>
      </c>
    </row>
    <row r="51" spans="1:5" x14ac:dyDescent="0.25">
      <c r="A51" s="359"/>
      <c r="B51" s="332"/>
      <c r="C51" s="332"/>
      <c r="D51" s="332"/>
      <c r="E51" s="333"/>
    </row>
    <row r="52" spans="1:5" x14ac:dyDescent="0.25">
      <c r="A52" s="359"/>
      <c r="B52" s="332"/>
      <c r="C52" s="332"/>
      <c r="D52" s="332"/>
      <c r="E52" s="333"/>
    </row>
    <row r="53" spans="1:5" x14ac:dyDescent="0.25">
      <c r="A53" s="359"/>
      <c r="B53" s="332"/>
      <c r="C53" s="332"/>
      <c r="D53" s="332"/>
      <c r="E53" s="333"/>
    </row>
    <row r="54" spans="1:5" ht="15.75" x14ac:dyDescent="0.25">
      <c r="A54" s="337" t="s">
        <v>45</v>
      </c>
      <c r="B54" s="360"/>
      <c r="E54" s="333"/>
    </row>
    <row r="55" spans="1:5" ht="15.75" x14ac:dyDescent="0.25">
      <c r="A55" s="337"/>
      <c r="B55" s="361"/>
      <c r="C55" s="332"/>
      <c r="D55" s="332"/>
      <c r="E55" s="333"/>
    </row>
    <row r="56" spans="1:5" ht="15.75" x14ac:dyDescent="0.25">
      <c r="A56" s="337"/>
      <c r="B56" s="361"/>
      <c r="C56" s="332"/>
      <c r="D56" s="332"/>
      <c r="E56" s="333"/>
    </row>
    <row r="57" spans="1:5" ht="15.75" x14ac:dyDescent="0.25">
      <c r="A57" s="337"/>
      <c r="B57" s="361"/>
      <c r="C57" s="332"/>
      <c r="D57" s="332"/>
      <c r="E57" s="333"/>
    </row>
    <row r="58" spans="1:5" ht="15.75" x14ac:dyDescent="0.25">
      <c r="A58" s="362" t="s">
        <v>150</v>
      </c>
      <c r="B58" s="360"/>
    </row>
    <row r="59" spans="1:5" ht="15.75" x14ac:dyDescent="0.25">
      <c r="A59" s="363"/>
      <c r="B59" s="360"/>
    </row>
    <row r="60" spans="1:5" ht="15.75" x14ac:dyDescent="0.25">
      <c r="A60" s="362" t="s">
        <v>151</v>
      </c>
      <c r="B60" s="360"/>
    </row>
    <row r="61" spans="1:5" ht="15.75" x14ac:dyDescent="0.25">
      <c r="A61" s="364"/>
      <c r="B61" s="361"/>
      <c r="C61" s="332"/>
      <c r="D61" s="332"/>
      <c r="E61" s="333"/>
    </row>
    <row r="62" spans="1:5" ht="15.75" x14ac:dyDescent="0.25">
      <c r="A62" s="364" t="s">
        <v>152</v>
      </c>
      <c r="B62" s="361"/>
      <c r="C62" s="332"/>
      <c r="D62" s="332"/>
      <c r="E62" s="333"/>
    </row>
    <row r="63" spans="1:5" ht="15.75" x14ac:dyDescent="0.25">
      <c r="A63" s="364"/>
      <c r="B63" s="361"/>
      <c r="C63" s="332"/>
      <c r="D63" s="332"/>
      <c r="E63" s="333"/>
    </row>
    <row r="64" spans="1:5" ht="15.75" x14ac:dyDescent="0.25">
      <c r="A64" s="364" t="s">
        <v>153</v>
      </c>
      <c r="B64" s="361"/>
      <c r="C64" s="332"/>
      <c r="D64" s="332"/>
      <c r="E64" s="333"/>
    </row>
    <row r="65" spans="1:5" ht="15.75" x14ac:dyDescent="0.25">
      <c r="A65" s="364"/>
      <c r="B65" s="361"/>
      <c r="C65" s="332"/>
      <c r="D65" s="332"/>
      <c r="E65" s="333"/>
    </row>
    <row r="66" spans="1:5" ht="15.75" x14ac:dyDescent="0.25">
      <c r="A66" s="364"/>
      <c r="B66" s="361"/>
      <c r="C66" s="332"/>
      <c r="D66" s="332"/>
      <c r="E66" s="333"/>
    </row>
    <row r="67" spans="1:5" ht="15.75" x14ac:dyDescent="0.25">
      <c r="A67" s="364"/>
      <c r="B67" s="365"/>
      <c r="C67" s="332"/>
      <c r="D67" s="332"/>
      <c r="E67" s="333"/>
    </row>
    <row r="68" spans="1:5" ht="15.75" x14ac:dyDescent="0.25">
      <c r="A68" s="364"/>
      <c r="B68" s="361"/>
      <c r="C68" s="332"/>
      <c r="D68" s="332"/>
      <c r="E68" s="333"/>
    </row>
    <row r="69" spans="1:5" ht="15.75" x14ac:dyDescent="0.25">
      <c r="A69" s="364"/>
      <c r="B69" s="361"/>
      <c r="C69" s="332"/>
      <c r="D69" s="332"/>
      <c r="E69" s="333"/>
    </row>
    <row r="70" spans="1:5" ht="15.75" customHeight="1" x14ac:dyDescent="0.25">
      <c r="A70" s="366" t="s">
        <v>46</v>
      </c>
      <c r="B70" s="367" t="s">
        <v>154</v>
      </c>
      <c r="C70" s="368"/>
      <c r="D70" s="368"/>
      <c r="E70" s="369"/>
    </row>
    <row r="71" spans="1:5" ht="40.5" customHeight="1" x14ac:dyDescent="0.25">
      <c r="A71" s="370"/>
      <c r="B71" s="371" t="s">
        <v>47</v>
      </c>
      <c r="C71" s="368"/>
      <c r="D71" s="368"/>
      <c r="E71" s="369"/>
    </row>
    <row r="72" spans="1:5" ht="25.5" x14ac:dyDescent="0.25">
      <c r="A72" s="370"/>
      <c r="B72" s="371" t="s">
        <v>155</v>
      </c>
      <c r="C72" s="368"/>
      <c r="D72" s="368"/>
      <c r="E72" s="369"/>
    </row>
    <row r="73" spans="1:5" ht="63.75" x14ac:dyDescent="0.25">
      <c r="A73" s="372"/>
      <c r="B73" s="373" t="s">
        <v>156</v>
      </c>
      <c r="C73" s="368"/>
      <c r="D73" s="368"/>
      <c r="E73" s="369"/>
    </row>
    <row r="74" spans="1:5" ht="165.75" x14ac:dyDescent="0.25">
      <c r="A74" s="372"/>
      <c r="B74" s="373" t="s">
        <v>157</v>
      </c>
      <c r="C74" s="374"/>
      <c r="D74" s="374"/>
      <c r="E74" s="375"/>
    </row>
    <row r="75" spans="1:5" x14ac:dyDescent="0.25">
      <c r="A75" s="372"/>
      <c r="B75" s="373"/>
      <c r="C75" s="374"/>
      <c r="D75" s="374"/>
      <c r="E75" s="375"/>
    </row>
    <row r="76" spans="1:5" x14ac:dyDescent="0.25">
      <c r="A76" s="372"/>
      <c r="B76" s="374"/>
      <c r="C76" s="376"/>
      <c r="D76" s="376"/>
      <c r="E76" s="369"/>
    </row>
    <row r="77" spans="1:5" x14ac:dyDescent="0.25">
      <c r="A77" s="372"/>
      <c r="B77" s="374"/>
      <c r="C77" s="376"/>
      <c r="D77" s="376"/>
      <c r="E77" s="369"/>
    </row>
    <row r="78" spans="1:5" x14ac:dyDescent="0.25">
      <c r="A78" s="372"/>
      <c r="B78" s="374"/>
      <c r="C78" s="377"/>
      <c r="D78" s="378"/>
      <c r="E78" s="369"/>
    </row>
    <row r="79" spans="1:5" x14ac:dyDescent="0.25">
      <c r="A79" s="335"/>
      <c r="B79" s="358"/>
      <c r="C79" s="332"/>
      <c r="D79" s="332"/>
      <c r="E79" s="333"/>
    </row>
    <row r="80" spans="1:5" x14ac:dyDescent="0.25">
      <c r="A80" s="335"/>
      <c r="B80" s="358"/>
      <c r="C80" s="332"/>
      <c r="D80" s="332"/>
      <c r="E80" s="333"/>
    </row>
    <row r="81" spans="1:5" x14ac:dyDescent="0.25">
      <c r="A81" s="335"/>
      <c r="B81" s="358"/>
      <c r="C81" s="332"/>
      <c r="D81" s="332"/>
      <c r="E81" s="333"/>
    </row>
    <row r="82" spans="1:5" x14ac:dyDescent="0.25">
      <c r="A82" s="335"/>
      <c r="B82" s="332"/>
      <c r="C82" s="332"/>
      <c r="D82" s="332"/>
      <c r="E82" s="333"/>
    </row>
    <row r="83" spans="1:5" x14ac:dyDescent="0.25">
      <c r="A83" s="335"/>
      <c r="B83" s="358"/>
      <c r="C83" s="332"/>
      <c r="D83" s="332"/>
      <c r="E83" s="332"/>
    </row>
    <row r="84" spans="1:5" x14ac:dyDescent="0.25">
      <c r="A84" s="335"/>
      <c r="B84" s="332"/>
      <c r="C84" s="332"/>
      <c r="D84" s="332"/>
      <c r="E84" s="332"/>
    </row>
    <row r="85" spans="1:5" x14ac:dyDescent="0.25">
      <c r="A85" s="335"/>
      <c r="B85" s="332"/>
      <c r="C85" s="332"/>
      <c r="D85" s="332"/>
      <c r="E85" s="333"/>
    </row>
    <row r="86" spans="1:5" x14ac:dyDescent="0.25">
      <c r="A86" s="335"/>
      <c r="B86" s="332"/>
      <c r="C86" s="332"/>
      <c r="D86" s="332"/>
      <c r="E86" s="333"/>
    </row>
    <row r="87" spans="1:5" x14ac:dyDescent="0.25">
      <c r="A87" s="335"/>
      <c r="B87" s="358"/>
      <c r="C87" s="332"/>
      <c r="D87" s="332"/>
      <c r="E87" s="333"/>
    </row>
    <row r="88" spans="1:5" x14ac:dyDescent="0.25">
      <c r="A88" s="335"/>
      <c r="B88" s="358"/>
      <c r="C88" s="332"/>
      <c r="D88" s="332"/>
      <c r="E88" s="333"/>
    </row>
    <row r="89" spans="1:5" x14ac:dyDescent="0.25">
      <c r="A89" s="335"/>
      <c r="B89" s="379"/>
      <c r="C89" s="332"/>
      <c r="D89" s="332"/>
      <c r="E89" s="333"/>
    </row>
    <row r="90" spans="1:5" x14ac:dyDescent="0.25">
      <c r="A90" s="335"/>
      <c r="B90" s="332"/>
      <c r="C90" s="332"/>
      <c r="D90" s="332"/>
      <c r="E90" s="333"/>
    </row>
    <row r="91" spans="1:5" x14ac:dyDescent="0.25">
      <c r="A91" s="335"/>
      <c r="B91" s="332"/>
      <c r="C91" s="332"/>
      <c r="D91" s="332"/>
      <c r="E91" s="333"/>
    </row>
    <row r="92" spans="1:5" x14ac:dyDescent="0.25">
      <c r="A92" s="335"/>
      <c r="B92" s="358"/>
      <c r="C92" s="332"/>
      <c r="D92" s="332"/>
      <c r="E92" s="333"/>
    </row>
    <row r="93" spans="1:5" x14ac:dyDescent="0.25">
      <c r="A93" s="335"/>
      <c r="B93" s="380"/>
      <c r="C93" s="332"/>
      <c r="D93" s="332"/>
      <c r="E93" s="333"/>
    </row>
    <row r="94" spans="1:5" x14ac:dyDescent="0.25">
      <c r="A94" s="332"/>
      <c r="B94" s="358"/>
      <c r="C94" s="332"/>
      <c r="D94" s="332"/>
      <c r="E94" s="333"/>
    </row>
    <row r="95" spans="1:5" x14ac:dyDescent="0.25">
      <c r="A95" s="332"/>
      <c r="B95" s="332"/>
      <c r="C95" s="332"/>
      <c r="D95" s="332"/>
      <c r="E95" s="333"/>
    </row>
    <row r="96" spans="1:5" x14ac:dyDescent="0.25">
      <c r="A96" s="332"/>
      <c r="B96" s="332"/>
      <c r="C96" s="332"/>
      <c r="D96" s="332"/>
      <c r="E96" s="333"/>
    </row>
    <row r="97" spans="1:5" x14ac:dyDescent="0.25">
      <c r="A97" s="332"/>
      <c r="B97" s="332"/>
      <c r="C97" s="332"/>
      <c r="D97" s="332"/>
      <c r="E97" s="333"/>
    </row>
    <row r="98" spans="1:5" x14ac:dyDescent="0.25">
      <c r="A98" s="332"/>
      <c r="B98" s="332"/>
      <c r="C98" s="332"/>
      <c r="D98" s="332"/>
      <c r="E98" s="333"/>
    </row>
    <row r="99" spans="1:5" x14ac:dyDescent="0.25">
      <c r="A99" s="335"/>
      <c r="B99" s="359"/>
      <c r="C99" s="332"/>
      <c r="D99" s="332"/>
      <c r="E99" s="333"/>
    </row>
    <row r="100" spans="1:5" x14ac:dyDescent="0.25">
      <c r="A100" s="335"/>
      <c r="B100" s="335"/>
      <c r="C100" s="332"/>
      <c r="D100" s="332"/>
      <c r="E100" s="333"/>
    </row>
    <row r="101" spans="1:5" x14ac:dyDescent="0.25">
      <c r="A101" s="335"/>
      <c r="B101" s="332"/>
      <c r="C101" s="332"/>
      <c r="D101" s="358"/>
      <c r="E101" s="358"/>
    </row>
    <row r="102" spans="1:5" x14ac:dyDescent="0.25">
      <c r="A102" s="335"/>
      <c r="B102" s="332"/>
      <c r="C102" s="332"/>
      <c r="D102" s="358"/>
      <c r="E102" s="358"/>
    </row>
    <row r="103" spans="1:5" x14ac:dyDescent="0.25">
      <c r="A103" s="335"/>
      <c r="B103" s="332"/>
      <c r="C103" s="332"/>
      <c r="D103" s="332"/>
      <c r="E103" s="333"/>
    </row>
    <row r="104" spans="1:5" x14ac:dyDescent="0.25">
      <c r="A104" s="335"/>
      <c r="B104" s="335"/>
      <c r="C104" s="332"/>
      <c r="D104" s="332"/>
      <c r="E104" s="333"/>
    </row>
    <row r="105" spans="1:5" x14ac:dyDescent="0.25">
      <c r="A105" s="335"/>
      <c r="B105" s="359"/>
      <c r="C105" s="332"/>
      <c r="D105" s="332"/>
      <c r="E105" s="333"/>
    </row>
    <row r="106" spans="1:5" x14ac:dyDescent="0.25">
      <c r="A106" s="335"/>
      <c r="B106" s="335"/>
      <c r="C106" s="332"/>
      <c r="D106" s="332"/>
      <c r="E106" s="333"/>
    </row>
    <row r="107" spans="1:5" x14ac:dyDescent="0.25">
      <c r="A107" s="335"/>
      <c r="B107" s="381"/>
      <c r="C107" s="332"/>
      <c r="D107" s="332"/>
      <c r="E107" s="333"/>
    </row>
    <row r="108" spans="1:5" x14ac:dyDescent="0.25">
      <c r="A108" s="335"/>
      <c r="B108" s="382"/>
      <c r="C108" s="335"/>
      <c r="D108" s="359"/>
      <c r="E108" s="359"/>
    </row>
    <row r="109" spans="1:5" x14ac:dyDescent="0.25">
      <c r="A109" s="335"/>
      <c r="B109" s="335"/>
      <c r="C109" s="359"/>
      <c r="D109" s="383"/>
      <c r="E109" s="383"/>
    </row>
    <row r="110" spans="1:5" x14ac:dyDescent="0.25">
      <c r="A110" s="384"/>
      <c r="B110" s="335"/>
      <c r="C110" s="359"/>
      <c r="D110" s="335"/>
      <c r="E110" s="359"/>
    </row>
    <row r="111" spans="1:5" x14ac:dyDescent="0.25">
      <c r="A111" s="335"/>
      <c r="C111" s="332"/>
      <c r="E111" s="333"/>
    </row>
    <row r="112" spans="1:5" x14ac:dyDescent="0.25">
      <c r="A112" s="335"/>
      <c r="B112" s="332"/>
      <c r="C112" s="332"/>
      <c r="D112" s="332"/>
      <c r="E112" s="333"/>
    </row>
    <row r="113" spans="1:5" x14ac:dyDescent="0.25">
      <c r="A113" s="335"/>
      <c r="B113" s="332"/>
      <c r="C113" s="332"/>
      <c r="D113" s="332"/>
      <c r="E113" s="333"/>
    </row>
    <row r="114" spans="1:5" x14ac:dyDescent="0.25">
      <c r="A114" s="335"/>
      <c r="B114" s="358"/>
      <c r="C114" s="332"/>
      <c r="D114" s="332"/>
      <c r="E114" s="333"/>
    </row>
    <row r="115" spans="1:5" ht="15.75" x14ac:dyDescent="0.25">
      <c r="A115" s="335"/>
      <c r="B115" s="385"/>
      <c r="C115" s="332"/>
      <c r="D115" s="332"/>
      <c r="E115" s="333"/>
    </row>
    <row r="116" spans="1:5" ht="15.75" x14ac:dyDescent="0.25">
      <c r="A116" s="335"/>
      <c r="B116" s="385"/>
      <c r="C116" s="332"/>
      <c r="D116" s="332"/>
      <c r="E116" s="333"/>
    </row>
    <row r="117" spans="1:5" x14ac:dyDescent="0.25">
      <c r="A117" s="335"/>
      <c r="B117" s="358"/>
      <c r="C117" s="332"/>
      <c r="D117" s="332"/>
      <c r="E117" s="333"/>
    </row>
    <row r="118" spans="1:5" x14ac:dyDescent="0.25">
      <c r="A118" s="335"/>
      <c r="B118" s="358"/>
      <c r="C118" s="332"/>
      <c r="D118" s="332"/>
      <c r="E118" s="333"/>
    </row>
    <row r="119" spans="1:5" x14ac:dyDescent="0.25">
      <c r="A119" s="335"/>
      <c r="B119" s="358"/>
      <c r="C119" s="332"/>
      <c r="D119" s="332"/>
      <c r="E119" s="333"/>
    </row>
    <row r="120" spans="1:5" x14ac:dyDescent="0.25">
      <c r="A120" s="335"/>
      <c r="B120" s="358"/>
      <c r="C120" s="332"/>
      <c r="D120" s="332"/>
      <c r="E120" s="333"/>
    </row>
    <row r="121" spans="1:5" x14ac:dyDescent="0.25">
      <c r="A121" s="335"/>
      <c r="B121" s="332"/>
      <c r="C121" s="332"/>
      <c r="D121" s="332"/>
      <c r="E121" s="333"/>
    </row>
    <row r="122" spans="1:5" x14ac:dyDescent="0.25">
      <c r="A122" s="335"/>
      <c r="B122" s="332"/>
      <c r="C122" s="332"/>
      <c r="D122" s="332"/>
      <c r="E122" s="333"/>
    </row>
    <row r="123" spans="1:5" x14ac:dyDescent="0.25">
      <c r="A123" s="335"/>
      <c r="B123" s="332"/>
      <c r="C123" s="332"/>
      <c r="D123" s="332"/>
      <c r="E123" s="333"/>
    </row>
    <row r="124" spans="1:5" x14ac:dyDescent="0.25">
      <c r="A124" s="335"/>
      <c r="B124" s="332"/>
      <c r="C124" s="332"/>
      <c r="D124" s="332"/>
      <c r="E124" s="333"/>
    </row>
    <row r="125" spans="1:5" x14ac:dyDescent="0.25">
      <c r="A125" s="335"/>
      <c r="B125" s="332"/>
      <c r="C125" s="332"/>
      <c r="D125" s="332"/>
      <c r="E125" s="332"/>
    </row>
    <row r="126" spans="1:5" x14ac:dyDescent="0.25">
      <c r="A126" s="335"/>
      <c r="B126" s="332"/>
      <c r="C126" s="332"/>
      <c r="D126" s="332"/>
      <c r="E126" s="332"/>
    </row>
    <row r="127" spans="1:5" x14ac:dyDescent="0.25">
      <c r="A127" s="335"/>
      <c r="B127" s="332"/>
      <c r="C127" s="332"/>
      <c r="D127" s="332"/>
      <c r="E127" s="333"/>
    </row>
    <row r="128" spans="1:5" x14ac:dyDescent="0.25">
      <c r="A128" s="335"/>
      <c r="B128" s="332"/>
      <c r="C128" s="332"/>
      <c r="D128" s="332"/>
      <c r="E128" s="333"/>
    </row>
    <row r="129" spans="1:5" x14ac:dyDescent="0.25">
      <c r="A129" s="335"/>
      <c r="B129" s="332"/>
      <c r="C129" s="332"/>
      <c r="D129" s="332"/>
      <c r="E129" s="333"/>
    </row>
    <row r="130" spans="1:5" x14ac:dyDescent="0.25">
      <c r="A130" s="335"/>
      <c r="B130" s="332"/>
      <c r="C130" s="332"/>
      <c r="D130" s="332"/>
      <c r="E130" s="333"/>
    </row>
    <row r="131" spans="1:5" x14ac:dyDescent="0.25">
      <c r="A131" s="335"/>
      <c r="B131" s="332"/>
      <c r="C131" s="332"/>
      <c r="D131" s="332"/>
      <c r="E131" s="333"/>
    </row>
    <row r="132" spans="1:5" x14ac:dyDescent="0.25">
      <c r="A132" s="335"/>
      <c r="B132" s="332"/>
      <c r="C132" s="332"/>
      <c r="D132" s="332"/>
      <c r="E132" s="333"/>
    </row>
    <row r="133" spans="1:5" x14ac:dyDescent="0.25">
      <c r="A133" s="335"/>
      <c r="B133" s="332"/>
      <c r="C133" s="332"/>
      <c r="D133" s="332"/>
      <c r="E133" s="333"/>
    </row>
    <row r="134" spans="1:5" x14ac:dyDescent="0.25">
      <c r="A134" s="335"/>
      <c r="B134" s="332"/>
      <c r="C134" s="332"/>
      <c r="D134" s="332"/>
      <c r="E134" s="333"/>
    </row>
    <row r="135" spans="1:5" x14ac:dyDescent="0.25">
      <c r="A135" s="335"/>
      <c r="B135" s="380"/>
      <c r="C135" s="332"/>
      <c r="D135" s="332"/>
      <c r="E135" s="333"/>
    </row>
    <row r="136" spans="1:5" x14ac:dyDescent="0.25">
      <c r="A136" s="332"/>
      <c r="B136" s="332"/>
      <c r="C136" s="332"/>
      <c r="D136" s="332"/>
      <c r="E136" s="333"/>
    </row>
    <row r="137" spans="1:5" x14ac:dyDescent="0.25">
      <c r="A137" s="358"/>
      <c r="B137" s="332"/>
      <c r="C137" s="332"/>
      <c r="D137" s="332"/>
      <c r="E137" s="333"/>
    </row>
    <row r="138" spans="1:5" x14ac:dyDescent="0.25">
      <c r="A138" s="359"/>
      <c r="B138" s="332"/>
      <c r="C138" s="332"/>
      <c r="D138" s="332"/>
      <c r="E138" s="333"/>
    </row>
    <row r="139" spans="1:5" x14ac:dyDescent="0.25">
      <c r="A139" s="359"/>
      <c r="B139" s="332"/>
      <c r="C139" s="332"/>
      <c r="D139" s="332"/>
      <c r="E139" s="333"/>
    </row>
    <row r="140" spans="1:5" x14ac:dyDescent="0.25">
      <c r="A140" s="359"/>
      <c r="B140" s="332"/>
      <c r="C140" s="332"/>
      <c r="D140" s="332"/>
      <c r="E140" s="333"/>
    </row>
    <row r="141" spans="1:5" x14ac:dyDescent="0.25">
      <c r="E141" s="333"/>
    </row>
    <row r="142" spans="1:5" x14ac:dyDescent="0.25">
      <c r="A142" s="386"/>
      <c r="B142" s="332"/>
      <c r="C142" s="332"/>
      <c r="D142" s="332"/>
      <c r="E142" s="333"/>
    </row>
    <row r="143" spans="1:5" x14ac:dyDescent="0.25">
      <c r="A143" s="386"/>
      <c r="B143" s="332"/>
      <c r="C143" s="332"/>
      <c r="D143" s="332"/>
      <c r="E143" s="333"/>
    </row>
    <row r="144" spans="1:5" x14ac:dyDescent="0.25">
      <c r="B144" s="332"/>
      <c r="C144" s="332"/>
      <c r="D144" s="332"/>
      <c r="E144" s="333"/>
    </row>
    <row r="146" spans="1:5" x14ac:dyDescent="0.25">
      <c r="A146" s="335"/>
    </row>
    <row r="147" spans="1:5" x14ac:dyDescent="0.25">
      <c r="A147" s="332"/>
      <c r="B147" s="332"/>
      <c r="C147" s="332"/>
      <c r="D147" s="332"/>
      <c r="E147" s="333"/>
    </row>
    <row r="148" spans="1:5" x14ac:dyDescent="0.25">
      <c r="A148" s="332"/>
      <c r="B148" s="332"/>
      <c r="C148" s="332"/>
      <c r="D148" s="332"/>
      <c r="E148" s="333"/>
    </row>
    <row r="149" spans="1:5" x14ac:dyDescent="0.25">
      <c r="A149" s="332"/>
      <c r="B149" s="332"/>
      <c r="C149" s="332"/>
      <c r="D149" s="332"/>
      <c r="E149" s="333"/>
    </row>
    <row r="150" spans="1:5" x14ac:dyDescent="0.25">
      <c r="A150" s="368"/>
      <c r="B150" s="368"/>
      <c r="C150" s="368"/>
      <c r="D150" s="368"/>
      <c r="E150" s="369"/>
    </row>
    <row r="151" spans="1:5" x14ac:dyDescent="0.25">
      <c r="A151" s="372"/>
      <c r="B151" s="387"/>
      <c r="C151" s="368"/>
      <c r="D151" s="368"/>
      <c r="E151" s="369"/>
    </row>
    <row r="152" spans="1:5" x14ac:dyDescent="0.25">
      <c r="A152" s="372"/>
      <c r="B152" s="372"/>
      <c r="C152" s="368"/>
      <c r="D152" s="368"/>
      <c r="E152" s="369"/>
    </row>
    <row r="153" spans="1:5" x14ac:dyDescent="0.25">
      <c r="A153" s="372"/>
      <c r="B153" s="368"/>
      <c r="C153" s="368"/>
      <c r="D153" s="388"/>
      <c r="E153" s="388"/>
    </row>
    <row r="154" spans="1:5" x14ac:dyDescent="0.25">
      <c r="A154" s="372"/>
      <c r="B154" s="368"/>
      <c r="C154" s="368"/>
      <c r="D154" s="388"/>
      <c r="E154" s="388"/>
    </row>
    <row r="155" spans="1:5" x14ac:dyDescent="0.25">
      <c r="A155" s="372"/>
      <c r="B155" s="368"/>
      <c r="C155" s="368"/>
      <c r="D155" s="368"/>
      <c r="E155" s="369"/>
    </row>
    <row r="156" spans="1:5" x14ac:dyDescent="0.25">
      <c r="A156" s="372"/>
      <c r="B156" s="372"/>
      <c r="C156" s="368"/>
      <c r="D156" s="368"/>
      <c r="E156" s="369"/>
    </row>
    <row r="157" spans="1:5" x14ac:dyDescent="0.25">
      <c r="A157" s="372"/>
      <c r="B157" s="387"/>
      <c r="C157" s="368"/>
      <c r="D157" s="368"/>
      <c r="E157" s="369"/>
    </row>
    <row r="158" spans="1:5" x14ac:dyDescent="0.25">
      <c r="A158" s="372"/>
      <c r="B158" s="372"/>
      <c r="C158" s="368"/>
      <c r="D158" s="368"/>
      <c r="E158" s="369"/>
    </row>
    <row r="159" spans="1:5" x14ac:dyDescent="0.25">
      <c r="A159" s="372"/>
      <c r="B159" s="368"/>
      <c r="C159" s="368"/>
      <c r="D159" s="368"/>
      <c r="E159" s="369"/>
    </row>
    <row r="160" spans="1:5" x14ac:dyDescent="0.25">
      <c r="A160" s="372"/>
      <c r="B160" s="368"/>
      <c r="C160" s="368"/>
      <c r="D160" s="368"/>
      <c r="E160" s="369"/>
    </row>
    <row r="161" spans="1:5" ht="15.75" x14ac:dyDescent="0.25">
      <c r="A161" s="372"/>
      <c r="B161" s="389"/>
      <c r="C161" s="387"/>
      <c r="D161" s="387"/>
      <c r="E161" s="387"/>
    </row>
    <row r="162" spans="1:5" x14ac:dyDescent="0.25">
      <c r="A162" s="372"/>
      <c r="B162" s="372"/>
      <c r="C162" s="387"/>
      <c r="D162" s="387"/>
      <c r="E162" s="387"/>
    </row>
    <row r="163" spans="1:5" x14ac:dyDescent="0.25">
      <c r="A163" s="390"/>
      <c r="B163" s="372"/>
      <c r="C163" s="387"/>
      <c r="D163" s="387"/>
      <c r="E163" s="387"/>
    </row>
    <row r="164" spans="1:5" x14ac:dyDescent="0.25">
      <c r="A164" s="335"/>
      <c r="C164" s="332"/>
      <c r="E164" s="333"/>
    </row>
    <row r="165" spans="1:5" x14ac:dyDescent="0.25">
      <c r="A165" s="335"/>
      <c r="C165" s="332"/>
      <c r="E165" s="333"/>
    </row>
    <row r="166" spans="1:5" x14ac:dyDescent="0.25">
      <c r="A166" s="335"/>
      <c r="C166" s="332"/>
      <c r="E166" s="333"/>
    </row>
    <row r="167" spans="1:5" x14ac:dyDescent="0.25">
      <c r="A167" s="335"/>
      <c r="C167" s="332"/>
      <c r="E167" s="333"/>
    </row>
    <row r="168" spans="1:5" x14ac:dyDescent="0.25">
      <c r="A168" s="335"/>
      <c r="C168" s="332"/>
      <c r="E168" s="333"/>
    </row>
    <row r="169" spans="1:5" x14ac:dyDescent="0.25">
      <c r="A169" s="335"/>
      <c r="C169" s="332"/>
      <c r="E169" s="333"/>
    </row>
    <row r="170" spans="1:5" x14ac:dyDescent="0.25">
      <c r="A170" s="335"/>
      <c r="B170" s="332"/>
      <c r="C170" s="332"/>
      <c r="D170" s="332"/>
      <c r="E170" s="333"/>
    </row>
    <row r="171" spans="1:5" x14ac:dyDescent="0.25">
      <c r="A171" s="372"/>
      <c r="B171" s="374"/>
      <c r="C171" s="374"/>
      <c r="D171" s="374"/>
      <c r="E171" s="375"/>
    </row>
    <row r="172" spans="1:5" x14ac:dyDescent="0.25">
      <c r="A172" s="372"/>
      <c r="B172" s="374"/>
      <c r="C172" s="374"/>
      <c r="D172" s="374"/>
      <c r="E172" s="375"/>
    </row>
    <row r="173" spans="1:5" x14ac:dyDescent="0.25">
      <c r="A173" s="372"/>
      <c r="B173" s="374"/>
      <c r="C173" s="376"/>
      <c r="D173" s="376"/>
      <c r="E173" s="369"/>
    </row>
    <row r="174" spans="1:5" x14ac:dyDescent="0.25">
      <c r="A174" s="372"/>
      <c r="B174" s="374"/>
      <c r="C174" s="376"/>
      <c r="D174" s="376"/>
      <c r="E174" s="369"/>
    </row>
    <row r="175" spans="1:5" x14ac:dyDescent="0.25">
      <c r="A175" s="372"/>
      <c r="B175" s="374"/>
      <c r="C175" s="376"/>
      <c r="D175" s="376"/>
      <c r="E175" s="369"/>
    </row>
    <row r="176" spans="1:5" x14ac:dyDescent="0.25">
      <c r="A176" s="372"/>
      <c r="B176" s="374"/>
      <c r="C176" s="376"/>
      <c r="D176" s="376"/>
      <c r="E176" s="369"/>
    </row>
    <row r="177" spans="1:5" x14ac:dyDescent="0.25">
      <c r="A177" s="372"/>
      <c r="B177" s="374"/>
      <c r="C177" s="376"/>
      <c r="D177" s="376"/>
      <c r="E177" s="369"/>
    </row>
    <row r="178" spans="1:5" x14ac:dyDescent="0.25">
      <c r="A178" s="372"/>
      <c r="B178" s="374"/>
      <c r="C178" s="377"/>
      <c r="D178" s="378"/>
      <c r="E178" s="369"/>
    </row>
    <row r="179" spans="1:5" x14ac:dyDescent="0.25">
      <c r="A179" s="335"/>
      <c r="B179" s="358"/>
      <c r="C179" s="332"/>
      <c r="D179" s="332"/>
      <c r="E179" s="333"/>
    </row>
    <row r="180" spans="1:5" x14ac:dyDescent="0.25">
      <c r="A180" s="335"/>
      <c r="B180" s="358"/>
      <c r="C180" s="332"/>
      <c r="D180" s="332"/>
      <c r="E180" s="333"/>
    </row>
    <row r="181" spans="1:5" x14ac:dyDescent="0.25">
      <c r="A181" s="335"/>
      <c r="B181" s="358"/>
      <c r="C181" s="332"/>
      <c r="D181" s="332"/>
      <c r="E181" s="333"/>
    </row>
    <row r="182" spans="1:5" x14ac:dyDescent="0.25">
      <c r="A182" s="335"/>
      <c r="B182" s="332"/>
      <c r="C182" s="332"/>
      <c r="D182" s="332"/>
      <c r="E182" s="333"/>
    </row>
    <row r="183" spans="1:5" x14ac:dyDescent="0.25">
      <c r="A183" s="335"/>
      <c r="B183" s="358"/>
      <c r="C183" s="332"/>
      <c r="D183" s="332"/>
      <c r="E183" s="332"/>
    </row>
    <row r="184" spans="1:5" x14ac:dyDescent="0.25">
      <c r="A184" s="335"/>
      <c r="B184" s="332"/>
      <c r="C184" s="332"/>
      <c r="D184" s="332"/>
      <c r="E184" s="332"/>
    </row>
    <row r="185" spans="1:5" x14ac:dyDescent="0.25">
      <c r="A185" s="335"/>
      <c r="B185" s="332"/>
      <c r="C185" s="332"/>
      <c r="D185" s="332"/>
      <c r="E185" s="333"/>
    </row>
    <row r="186" spans="1:5" x14ac:dyDescent="0.25">
      <c r="A186" s="335"/>
      <c r="B186" s="332"/>
      <c r="C186" s="332"/>
      <c r="D186" s="332"/>
      <c r="E186" s="333"/>
    </row>
    <row r="187" spans="1:5" x14ac:dyDescent="0.25">
      <c r="A187" s="335"/>
      <c r="B187" s="358"/>
      <c r="C187" s="332"/>
      <c r="D187" s="332"/>
      <c r="E187" s="333"/>
    </row>
    <row r="188" spans="1:5" x14ac:dyDescent="0.25">
      <c r="A188" s="335"/>
      <c r="B188" s="358"/>
      <c r="C188" s="332"/>
      <c r="D188" s="332"/>
      <c r="E188" s="333"/>
    </row>
    <row r="189" spans="1:5" x14ac:dyDescent="0.25">
      <c r="A189" s="335"/>
      <c r="B189" s="358"/>
      <c r="C189" s="332"/>
      <c r="D189" s="332"/>
      <c r="E189" s="333"/>
    </row>
    <row r="190" spans="1:5" x14ac:dyDescent="0.25">
      <c r="A190" s="335"/>
      <c r="B190" s="332"/>
      <c r="C190" s="332"/>
      <c r="D190" s="332"/>
      <c r="E190" s="333"/>
    </row>
    <row r="191" spans="1:5" x14ac:dyDescent="0.25">
      <c r="A191" s="335"/>
      <c r="B191" s="332"/>
      <c r="C191" s="332"/>
      <c r="D191" s="332"/>
      <c r="E191" s="333"/>
    </row>
    <row r="192" spans="1:5" x14ac:dyDescent="0.25">
      <c r="A192" s="335"/>
      <c r="B192" s="358"/>
      <c r="C192" s="332"/>
      <c r="D192" s="332"/>
      <c r="E192" s="333"/>
    </row>
    <row r="193" spans="1:5" x14ac:dyDescent="0.25">
      <c r="A193" s="335"/>
      <c r="B193" s="380"/>
      <c r="C193" s="332"/>
      <c r="D193" s="332"/>
      <c r="E193" s="333"/>
    </row>
    <row r="194" spans="1:5" x14ac:dyDescent="0.25">
      <c r="A194" s="332"/>
      <c r="B194" s="358"/>
      <c r="C194" s="332"/>
      <c r="D194" s="332"/>
      <c r="E194" s="333"/>
    </row>
    <row r="195" spans="1:5" x14ac:dyDescent="0.25">
      <c r="A195" s="332"/>
      <c r="B195" s="332"/>
      <c r="C195" s="332"/>
      <c r="D195" s="332"/>
      <c r="E195" s="333"/>
    </row>
    <row r="323" spans="2:2" x14ac:dyDescent="0.25">
      <c r="B323" s="391"/>
    </row>
  </sheetData>
  <pageMargins left="0.70866141732283472" right="0.19685039370078741" top="0.6692913385826772" bottom="0.74803149606299213" header="0.31496062992125984" footer="0.31496062992125984"/>
  <pageSetup paperSize="9" fitToHeight="0"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1" manualBreakCount="1">
    <brk id="46" max="2"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F320"/>
  <sheetViews>
    <sheetView view="pageBreakPreview" zoomScaleNormal="90" zoomScaleSheetLayoutView="100" zoomScalePageLayoutView="130" workbookViewId="0">
      <selection activeCell="B75" sqref="B75"/>
    </sheetView>
  </sheetViews>
  <sheetFormatPr defaultRowHeight="15" x14ac:dyDescent="0.25"/>
  <cols>
    <col min="1" max="4" width="15.140625" style="334" customWidth="1"/>
    <col min="5" max="5" width="27" style="334" customWidth="1"/>
    <col min="6" max="6" width="15.5703125" style="334" customWidth="1"/>
    <col min="7" max="16384" width="9.140625" style="334"/>
  </cols>
  <sheetData>
    <row r="2" spans="1:6" x14ac:dyDescent="0.25">
      <c r="A2" s="334" t="s">
        <v>158</v>
      </c>
      <c r="B2" s="391"/>
    </row>
    <row r="3" spans="1:6" x14ac:dyDescent="0.25">
      <c r="A3" s="392"/>
      <c r="B3" s="392"/>
      <c r="C3" s="392"/>
      <c r="D3" s="392"/>
      <c r="E3" s="392"/>
      <c r="F3" s="392"/>
    </row>
    <row r="4" spans="1:6" ht="15.75" x14ac:dyDescent="0.25">
      <c r="A4" s="336" t="s">
        <v>33</v>
      </c>
      <c r="B4" s="337" t="s">
        <v>145</v>
      </c>
      <c r="C4" s="393"/>
      <c r="D4" s="393"/>
      <c r="E4" s="394"/>
      <c r="F4" s="360"/>
    </row>
    <row r="5" spans="1:6" ht="15.75" x14ac:dyDescent="0.25">
      <c r="A5" s="395"/>
      <c r="B5" s="337" t="s">
        <v>146</v>
      </c>
      <c r="C5" s="393"/>
      <c r="D5" s="393"/>
      <c r="E5" s="394"/>
      <c r="F5" s="360"/>
    </row>
    <row r="6" spans="1:6" x14ac:dyDescent="0.25">
      <c r="A6" s="395"/>
      <c r="B6" s="341"/>
      <c r="C6" s="396"/>
      <c r="D6" s="393"/>
      <c r="E6" s="394"/>
      <c r="F6" s="360"/>
    </row>
    <row r="7" spans="1:6" x14ac:dyDescent="0.25">
      <c r="A7" s="397" t="s">
        <v>34</v>
      </c>
      <c r="B7" s="342" t="s">
        <v>97</v>
      </c>
      <c r="C7" s="396"/>
      <c r="D7" s="393"/>
      <c r="E7" s="394"/>
      <c r="F7" s="360"/>
    </row>
    <row r="8" spans="1:6" x14ac:dyDescent="0.25">
      <c r="A8" s="395"/>
      <c r="B8" s="398"/>
      <c r="C8" s="393"/>
      <c r="D8" s="393"/>
      <c r="E8" s="394"/>
      <c r="F8" s="360"/>
    </row>
    <row r="9" spans="1:6" x14ac:dyDescent="0.25">
      <c r="A9" s="395"/>
      <c r="B9" s="399"/>
      <c r="C9" s="393"/>
      <c r="D9" s="393"/>
      <c r="E9" s="394"/>
      <c r="F9" s="360"/>
    </row>
    <row r="10" spans="1:6" x14ac:dyDescent="0.25">
      <c r="A10" s="395"/>
      <c r="B10" s="400"/>
      <c r="C10" s="393"/>
      <c r="D10" s="393"/>
      <c r="E10" s="394"/>
      <c r="F10" s="360"/>
    </row>
    <row r="11" spans="1:6" x14ac:dyDescent="0.25">
      <c r="A11" s="336" t="s">
        <v>35</v>
      </c>
      <c r="B11" s="344" t="s">
        <v>147</v>
      </c>
      <c r="C11" s="401"/>
      <c r="D11" s="402"/>
      <c r="E11" s="403"/>
      <c r="F11" s="360"/>
    </row>
    <row r="12" spans="1:6" x14ac:dyDescent="0.25">
      <c r="A12" s="395"/>
      <c r="B12" s="344" t="s">
        <v>146</v>
      </c>
      <c r="C12" s="402"/>
      <c r="D12" s="402"/>
      <c r="E12" s="403"/>
      <c r="F12" s="360"/>
    </row>
    <row r="13" spans="1:6" x14ac:dyDescent="0.25">
      <c r="A13" s="395"/>
      <c r="B13" s="404"/>
      <c r="C13" s="393"/>
      <c r="D13" s="405"/>
      <c r="E13" s="394"/>
      <c r="F13" s="360"/>
    </row>
    <row r="14" spans="1:6" ht="15.75" x14ac:dyDescent="0.25">
      <c r="A14" s="406" t="s">
        <v>41</v>
      </c>
      <c r="B14" s="407" t="s">
        <v>42</v>
      </c>
      <c r="C14" s="393"/>
      <c r="D14" s="405"/>
      <c r="E14" s="394"/>
      <c r="F14" s="360"/>
    </row>
    <row r="15" spans="1:6" x14ac:dyDescent="0.25">
      <c r="A15" s="395"/>
      <c r="B15" s="1208" t="s">
        <v>43</v>
      </c>
      <c r="C15" s="1209"/>
      <c r="D15" s="393"/>
      <c r="E15" s="394"/>
      <c r="F15" s="360"/>
    </row>
    <row r="16" spans="1:6" x14ac:dyDescent="0.25">
      <c r="A16" s="395"/>
      <c r="D16" s="361"/>
      <c r="E16" s="394"/>
      <c r="F16" s="360"/>
    </row>
    <row r="17" spans="1:6" ht="72.75" customHeight="1" x14ac:dyDescent="0.25">
      <c r="A17" s="395"/>
      <c r="B17" s="336"/>
      <c r="C17" s="361"/>
      <c r="D17" s="361"/>
      <c r="E17" s="394"/>
      <c r="F17" s="360"/>
    </row>
    <row r="18" spans="1:6" ht="57.75" customHeight="1" x14ac:dyDescent="0.25">
      <c r="A18" s="361"/>
      <c r="B18" s="403"/>
      <c r="C18" s="361"/>
      <c r="D18" s="361"/>
      <c r="E18" s="361"/>
      <c r="F18" s="394"/>
    </row>
    <row r="19" spans="1:6" s="410" customFormat="1" ht="43.5" customHeight="1" x14ac:dyDescent="0.25">
      <c r="A19" s="408"/>
      <c r="B19" s="1210" t="s">
        <v>159</v>
      </c>
      <c r="C19" s="1210"/>
      <c r="D19" s="1210"/>
      <c r="E19" s="1210"/>
      <c r="F19" s="409"/>
    </row>
    <row r="20" spans="1:6" x14ac:dyDescent="0.25">
      <c r="A20" s="332"/>
      <c r="B20" s="359"/>
      <c r="C20" s="358"/>
      <c r="D20" s="332"/>
      <c r="E20" s="332"/>
      <c r="F20" s="333"/>
    </row>
    <row r="21" spans="1:6" x14ac:dyDescent="0.25">
      <c r="A21" s="332"/>
      <c r="B21" s="359"/>
      <c r="C21" s="358"/>
      <c r="D21" s="332"/>
      <c r="E21" s="332"/>
      <c r="F21" s="333"/>
    </row>
    <row r="22" spans="1:6" ht="18" x14ac:dyDescent="0.25">
      <c r="A22" s="411"/>
    </row>
    <row r="23" spans="1:6" s="340" customFormat="1" ht="18" x14ac:dyDescent="0.2">
      <c r="A23" s="412"/>
      <c r="B23" s="413"/>
      <c r="C23" s="413"/>
      <c r="D23" s="413"/>
      <c r="E23" s="413"/>
      <c r="F23" s="414"/>
    </row>
    <row r="24" spans="1:6" s="416" customFormat="1" ht="18" x14ac:dyDescent="0.2">
      <c r="A24" s="413"/>
      <c r="B24" s="415"/>
      <c r="C24" s="413"/>
      <c r="D24" s="413"/>
      <c r="E24" s="413"/>
      <c r="F24" s="414"/>
    </row>
    <row r="25" spans="1:6" s="340" customFormat="1" ht="20.100000000000001" customHeight="1" x14ac:dyDescent="0.2">
      <c r="A25" s="417"/>
      <c r="B25" s="418"/>
      <c r="C25" s="419"/>
      <c r="D25" s="419"/>
      <c r="E25" s="419"/>
      <c r="F25" s="420"/>
    </row>
    <row r="26" spans="1:6" s="416" customFormat="1" ht="20.100000000000001" customHeight="1" x14ac:dyDescent="0.2">
      <c r="A26" s="421"/>
      <c r="B26" s="422"/>
      <c r="C26" s="423"/>
      <c r="D26" s="423"/>
      <c r="E26" s="424"/>
      <c r="F26" s="420"/>
    </row>
    <row r="27" spans="1:6" s="416" customFormat="1" ht="20.100000000000001" customHeight="1" x14ac:dyDescent="0.2">
      <c r="A27" s="421"/>
      <c r="B27" s="418"/>
      <c r="C27" s="419"/>
      <c r="D27" s="425"/>
      <c r="E27" s="424"/>
      <c r="F27" s="420"/>
    </row>
    <row r="28" spans="1:6" s="416" customFormat="1" ht="20.100000000000001" customHeight="1" x14ac:dyDescent="0.2">
      <c r="A28" s="426"/>
      <c r="B28" s="418"/>
      <c r="C28" s="419"/>
      <c r="D28" s="425"/>
      <c r="E28" s="424"/>
      <c r="F28" s="427"/>
    </row>
    <row r="29" spans="1:6" s="416" customFormat="1" ht="20.100000000000001" customHeight="1" x14ac:dyDescent="0.2">
      <c r="A29" s="428"/>
      <c r="B29" s="429"/>
      <c r="C29" s="419"/>
      <c r="D29" s="419"/>
      <c r="E29" s="424"/>
      <c r="F29" s="427"/>
    </row>
    <row r="30" spans="1:6" s="416" customFormat="1" ht="20.100000000000001" customHeight="1" x14ac:dyDescent="0.2">
      <c r="A30" s="428"/>
      <c r="B30" s="418"/>
      <c r="C30" s="417"/>
      <c r="D30" s="425"/>
      <c r="E30" s="430"/>
      <c r="F30" s="431"/>
    </row>
    <row r="31" spans="1:6" s="416" customFormat="1" ht="20.100000000000001" customHeight="1" x14ac:dyDescent="0.2">
      <c r="A31" s="428"/>
      <c r="B31" s="429"/>
      <c r="C31" s="417"/>
      <c r="D31" s="425"/>
      <c r="E31" s="432"/>
      <c r="F31" s="433"/>
    </row>
    <row r="32" spans="1:6" s="416" customFormat="1" ht="20.100000000000001" customHeight="1" x14ac:dyDescent="0.2">
      <c r="A32" s="428"/>
      <c r="B32" s="429" t="s">
        <v>158</v>
      </c>
      <c r="C32" s="417"/>
      <c r="D32" s="425"/>
      <c r="E32" s="430"/>
      <c r="F32" s="431"/>
    </row>
    <row r="33" spans="1:6" s="440" customFormat="1" ht="20.100000000000001" customHeight="1" x14ac:dyDescent="0.25">
      <c r="A33" s="434"/>
      <c r="B33" s="435"/>
      <c r="C33" s="436"/>
      <c r="D33" s="437"/>
      <c r="E33" s="438"/>
      <c r="F33" s="439"/>
    </row>
    <row r="34" spans="1:6" s="440" customFormat="1" ht="20.100000000000001" customHeight="1" x14ac:dyDescent="0.25">
      <c r="A34" s="434"/>
      <c r="B34" s="435"/>
      <c r="C34" s="436"/>
      <c r="D34" s="437"/>
      <c r="E34" s="438"/>
      <c r="F34" s="439"/>
    </row>
    <row r="35" spans="1:6" s="440" customFormat="1" x14ac:dyDescent="0.25">
      <c r="A35" s="434"/>
      <c r="B35" s="435"/>
      <c r="C35" s="436"/>
      <c r="D35" s="437"/>
      <c r="E35" s="438"/>
      <c r="F35" s="439"/>
    </row>
    <row r="36" spans="1:6" s="440" customFormat="1" x14ac:dyDescent="0.25">
      <c r="A36" s="434"/>
      <c r="B36" s="435"/>
      <c r="C36" s="436"/>
      <c r="D36" s="437"/>
      <c r="E36" s="438"/>
      <c r="F36" s="439"/>
    </row>
    <row r="37" spans="1:6" s="440" customFormat="1" x14ac:dyDescent="0.25">
      <c r="A37" s="437"/>
      <c r="B37" s="437"/>
      <c r="C37" s="437"/>
      <c r="D37" s="437"/>
      <c r="E37" s="437"/>
      <c r="F37" s="441"/>
    </row>
    <row r="38" spans="1:6" s="440" customFormat="1" x14ac:dyDescent="0.25">
      <c r="A38" s="437"/>
      <c r="B38" s="437"/>
      <c r="C38" s="437"/>
      <c r="D38" s="437"/>
      <c r="E38" s="437"/>
      <c r="F38" s="441"/>
    </row>
    <row r="39" spans="1:6" s="440" customFormat="1" x14ac:dyDescent="0.25">
      <c r="A39" s="442"/>
      <c r="C39" s="437"/>
      <c r="D39" s="437"/>
      <c r="E39" s="437"/>
      <c r="F39" s="441"/>
    </row>
    <row r="40" spans="1:6" s="440" customFormat="1" x14ac:dyDescent="0.25">
      <c r="A40" s="428"/>
      <c r="B40" s="443"/>
      <c r="C40" s="444"/>
      <c r="D40" s="444"/>
      <c r="E40" s="445"/>
      <c r="F40" s="446"/>
    </row>
    <row r="41" spans="1:6" s="440" customFormat="1" x14ac:dyDescent="0.25">
      <c r="A41" s="447"/>
      <c r="B41" s="443"/>
      <c r="C41" s="444"/>
      <c r="D41" s="444"/>
      <c r="E41" s="445"/>
      <c r="F41" s="446"/>
    </row>
    <row r="42" spans="1:6" s="440" customFormat="1" x14ac:dyDescent="0.25">
      <c r="A42" s="447"/>
      <c r="B42" s="443"/>
      <c r="C42" s="444"/>
      <c r="D42" s="444"/>
      <c r="E42" s="445"/>
      <c r="F42" s="446"/>
    </row>
    <row r="43" spans="1:6" s="440" customFormat="1" x14ac:dyDescent="0.25">
      <c r="A43" s="447"/>
      <c r="B43" s="443"/>
      <c r="C43" s="444"/>
      <c r="D43" s="444"/>
      <c r="E43" s="445"/>
      <c r="F43" s="446"/>
    </row>
    <row r="44" spans="1:6" s="440" customFormat="1" x14ac:dyDescent="0.25">
      <c r="A44" s="447"/>
      <c r="B44" s="443"/>
      <c r="C44" s="444"/>
      <c r="D44" s="444"/>
      <c r="E44" s="445"/>
      <c r="F44" s="446"/>
    </row>
    <row r="45" spans="1:6" s="440" customFormat="1" x14ac:dyDescent="0.25">
      <c r="A45" s="447"/>
      <c r="B45" s="443"/>
      <c r="C45" s="444"/>
      <c r="D45" s="444"/>
      <c r="E45" s="445"/>
      <c r="F45" s="446"/>
    </row>
    <row r="46" spans="1:6" s="440" customFormat="1" x14ac:dyDescent="0.25">
      <c r="A46" s="447"/>
      <c r="B46" s="443"/>
      <c r="E46" s="445"/>
      <c r="F46" s="446"/>
    </row>
    <row r="47" spans="1:6" s="440" customFormat="1" x14ac:dyDescent="0.25">
      <c r="A47" s="447"/>
      <c r="B47" s="443"/>
      <c r="E47" s="445"/>
      <c r="F47" s="446"/>
    </row>
    <row r="48" spans="1:6" s="440" customFormat="1" x14ac:dyDescent="0.25">
      <c r="A48" s="447"/>
      <c r="B48" s="443"/>
      <c r="E48" s="445"/>
      <c r="F48" s="446"/>
    </row>
    <row r="49" spans="1:6" s="440" customFormat="1" x14ac:dyDescent="0.25">
      <c r="A49" s="447"/>
      <c r="B49" s="443"/>
      <c r="E49" s="445"/>
      <c r="F49" s="446"/>
    </row>
    <row r="50" spans="1:6" s="440" customFormat="1" x14ac:dyDescent="0.25">
      <c r="A50" s="447"/>
      <c r="B50" s="443"/>
      <c r="C50" s="444"/>
      <c r="D50" s="444"/>
      <c r="E50" s="445"/>
      <c r="F50" s="446"/>
    </row>
    <row r="51" spans="1:6" x14ac:dyDescent="0.25">
      <c r="A51" s="448"/>
      <c r="B51" s="449"/>
      <c r="C51" s="450"/>
      <c r="D51" s="450"/>
      <c r="E51" s="451"/>
      <c r="F51" s="452"/>
    </row>
    <row r="52" spans="1:6" x14ac:dyDescent="0.25">
      <c r="A52" s="453"/>
      <c r="B52" s="453"/>
      <c r="C52" s="453"/>
      <c r="D52" s="453"/>
      <c r="E52" s="453"/>
      <c r="F52" s="454"/>
    </row>
    <row r="53" spans="1:6" x14ac:dyDescent="0.25">
      <c r="A53" s="453"/>
      <c r="B53" s="453"/>
      <c r="C53" s="453"/>
      <c r="D53" s="453"/>
      <c r="E53" s="453"/>
      <c r="F53" s="454"/>
    </row>
    <row r="54" spans="1:6" x14ac:dyDescent="0.25">
      <c r="A54" s="455"/>
      <c r="B54" s="456"/>
      <c r="C54" s="455"/>
      <c r="D54" s="455"/>
      <c r="E54" s="455"/>
      <c r="F54" s="457"/>
    </row>
    <row r="55" spans="1:6" x14ac:dyDescent="0.25">
      <c r="A55" s="458"/>
      <c r="B55" s="443"/>
      <c r="C55" s="455"/>
      <c r="D55" s="444"/>
      <c r="E55" s="445"/>
      <c r="F55" s="132"/>
    </row>
    <row r="56" spans="1:6" x14ac:dyDescent="0.25">
      <c r="A56" s="458"/>
      <c r="B56" s="443"/>
      <c r="C56" s="455"/>
      <c r="D56" s="444"/>
      <c r="E56" s="445"/>
      <c r="F56" s="133"/>
    </row>
    <row r="57" spans="1:6" x14ac:dyDescent="0.25">
      <c r="A57" s="458"/>
      <c r="B57" s="443"/>
      <c r="C57" s="455"/>
      <c r="D57" s="455"/>
      <c r="E57" s="445"/>
      <c r="F57" s="132"/>
    </row>
    <row r="58" spans="1:6" x14ac:dyDescent="0.25">
      <c r="A58" s="458"/>
      <c r="B58" s="443"/>
      <c r="C58" s="455"/>
      <c r="D58" s="444"/>
      <c r="E58" s="445"/>
      <c r="F58" s="133"/>
    </row>
    <row r="59" spans="1:6" x14ac:dyDescent="0.25">
      <c r="A59" s="458"/>
      <c r="B59" s="443"/>
      <c r="C59" s="455"/>
      <c r="D59" s="444"/>
      <c r="E59" s="445"/>
      <c r="F59" s="133"/>
    </row>
    <row r="60" spans="1:6" x14ac:dyDescent="0.25">
      <c r="A60" s="458"/>
      <c r="B60" s="443"/>
      <c r="C60" s="455"/>
      <c r="D60" s="444"/>
      <c r="E60" s="445"/>
      <c r="F60" s="133"/>
    </row>
    <row r="61" spans="1:6" x14ac:dyDescent="0.25">
      <c r="A61" s="459"/>
      <c r="B61" s="460"/>
      <c r="C61" s="436"/>
      <c r="D61" s="437"/>
      <c r="E61" s="445"/>
      <c r="F61" s="446"/>
    </row>
    <row r="62" spans="1:6" x14ac:dyDescent="0.25">
      <c r="A62" s="437"/>
      <c r="B62" s="437"/>
      <c r="C62" s="437"/>
      <c r="D62" s="437"/>
      <c r="E62" s="437"/>
      <c r="F62" s="441"/>
    </row>
    <row r="63" spans="1:6" x14ac:dyDescent="0.25">
      <c r="A63" s="437"/>
      <c r="B63" s="437"/>
      <c r="C63" s="437"/>
      <c r="D63" s="437"/>
      <c r="E63" s="437"/>
      <c r="F63" s="441"/>
    </row>
    <row r="64" spans="1:6" x14ac:dyDescent="0.25">
      <c r="A64" s="445"/>
      <c r="B64" s="461"/>
      <c r="C64" s="437"/>
      <c r="D64" s="437"/>
      <c r="E64" s="437"/>
      <c r="F64" s="441"/>
    </row>
    <row r="65" spans="1:6" x14ac:dyDescent="0.25">
      <c r="A65" s="458"/>
      <c r="B65" s="443"/>
      <c r="C65" s="444"/>
      <c r="D65" s="444"/>
      <c r="E65" s="445"/>
      <c r="F65" s="133"/>
    </row>
    <row r="66" spans="1:6" x14ac:dyDescent="0.25">
      <c r="A66" s="458"/>
      <c r="B66" s="443"/>
      <c r="C66" s="440"/>
      <c r="D66" s="440"/>
      <c r="E66" s="445"/>
      <c r="F66" s="133"/>
    </row>
    <row r="67" spans="1:6" x14ac:dyDescent="0.25">
      <c r="A67" s="458"/>
      <c r="B67" s="462"/>
      <c r="C67" s="440"/>
      <c r="D67" s="440"/>
      <c r="E67" s="445"/>
      <c r="F67" s="133"/>
    </row>
    <row r="68" spans="1:6" x14ac:dyDescent="0.25">
      <c r="A68" s="458"/>
      <c r="B68" s="443"/>
      <c r="C68" s="444"/>
      <c r="D68" s="444"/>
      <c r="E68" s="445"/>
      <c r="F68" s="440"/>
    </row>
    <row r="69" spans="1:6" x14ac:dyDescent="0.25">
      <c r="A69" s="463"/>
      <c r="B69" s="460"/>
      <c r="C69" s="437"/>
      <c r="D69" s="437"/>
      <c r="E69" s="445"/>
      <c r="F69" s="464"/>
    </row>
    <row r="70" spans="1:6" x14ac:dyDescent="0.25">
      <c r="A70" s="463"/>
      <c r="B70" s="460"/>
      <c r="C70" s="437"/>
      <c r="D70" s="437"/>
      <c r="E70" s="445"/>
      <c r="F70" s="464"/>
    </row>
    <row r="71" spans="1:6" x14ac:dyDescent="0.25">
      <c r="A71" s="458"/>
      <c r="B71" s="465"/>
      <c r="C71" s="437"/>
      <c r="D71" s="437"/>
      <c r="E71" s="445"/>
      <c r="F71" s="464"/>
    </row>
    <row r="72" spans="1:6" x14ac:dyDescent="0.25">
      <c r="A72" s="458"/>
      <c r="B72" s="443"/>
      <c r="C72" s="437"/>
      <c r="D72" s="437"/>
      <c r="E72" s="445"/>
      <c r="F72" s="464"/>
    </row>
    <row r="73" spans="1:6" x14ac:dyDescent="0.25">
      <c r="A73" s="463"/>
      <c r="B73" s="466"/>
      <c r="C73" s="437"/>
      <c r="D73" s="437"/>
      <c r="E73" s="445"/>
      <c r="F73" s="464"/>
    </row>
    <row r="74" spans="1:6" x14ac:dyDescent="0.25">
      <c r="A74" s="467"/>
      <c r="B74" s="440"/>
      <c r="C74" s="444"/>
      <c r="D74" s="444"/>
      <c r="E74" s="444"/>
      <c r="F74" s="468"/>
    </row>
    <row r="75" spans="1:6" x14ac:dyDescent="0.25">
      <c r="A75" s="469"/>
      <c r="B75" s="461"/>
      <c r="C75" s="437"/>
      <c r="D75" s="437"/>
      <c r="E75" s="469"/>
      <c r="F75" s="464"/>
    </row>
    <row r="76" spans="1:6" x14ac:dyDescent="0.25">
      <c r="A76" s="458"/>
      <c r="B76" s="470"/>
      <c r="C76" s="444"/>
      <c r="D76" s="444"/>
      <c r="E76" s="444"/>
      <c r="F76" s="468"/>
    </row>
    <row r="77" spans="1:6" x14ac:dyDescent="0.25">
      <c r="A77" s="458"/>
      <c r="B77" s="443"/>
      <c r="C77" s="444"/>
      <c r="D77" s="444"/>
      <c r="E77" s="444"/>
      <c r="F77" s="468"/>
    </row>
    <row r="78" spans="1:6" x14ac:dyDescent="0.25">
      <c r="A78" s="471"/>
      <c r="B78" s="472"/>
      <c r="C78" s="453"/>
      <c r="D78" s="453"/>
      <c r="E78" s="453"/>
      <c r="F78" s="454"/>
    </row>
    <row r="79" spans="1:6" x14ac:dyDescent="0.25">
      <c r="A79" s="471"/>
      <c r="B79" s="472"/>
      <c r="C79" s="453"/>
      <c r="D79" s="453"/>
      <c r="E79" s="453"/>
      <c r="F79" s="454"/>
    </row>
    <row r="80" spans="1:6" x14ac:dyDescent="0.25">
      <c r="A80" s="471"/>
      <c r="B80" s="472"/>
      <c r="C80" s="453"/>
      <c r="D80" s="453"/>
      <c r="E80" s="453"/>
      <c r="F80" s="454"/>
    </row>
    <row r="81" spans="1:6" x14ac:dyDescent="0.25">
      <c r="A81" s="471"/>
      <c r="B81" s="472"/>
      <c r="C81" s="453"/>
      <c r="D81" s="453"/>
      <c r="E81" s="453"/>
      <c r="F81" s="454"/>
    </row>
    <row r="82" spans="1:6" x14ac:dyDescent="0.25">
      <c r="A82" s="471"/>
      <c r="B82" s="472"/>
      <c r="C82" s="453"/>
      <c r="D82" s="453"/>
      <c r="E82" s="453"/>
      <c r="F82" s="454"/>
    </row>
    <row r="83" spans="1:6" x14ac:dyDescent="0.25">
      <c r="A83" s="471"/>
      <c r="B83" s="472"/>
      <c r="C83" s="453"/>
      <c r="D83" s="453"/>
      <c r="E83" s="453"/>
      <c r="F83" s="454"/>
    </row>
    <row r="84" spans="1:6" x14ac:dyDescent="0.25">
      <c r="A84" s="471"/>
      <c r="B84" s="472"/>
      <c r="C84" s="453"/>
      <c r="D84" s="453"/>
      <c r="E84" s="453"/>
      <c r="F84" s="454"/>
    </row>
    <row r="85" spans="1:6" x14ac:dyDescent="0.25">
      <c r="A85" s="471"/>
      <c r="B85" s="472"/>
      <c r="C85" s="453"/>
      <c r="D85" s="453"/>
      <c r="E85" s="453"/>
      <c r="F85" s="454"/>
    </row>
    <row r="86" spans="1:6" x14ac:dyDescent="0.25">
      <c r="A86" s="472"/>
      <c r="B86" s="472"/>
      <c r="C86" s="453"/>
      <c r="D86" s="453"/>
      <c r="E86" s="453"/>
      <c r="F86" s="454"/>
    </row>
    <row r="87" spans="1:6" x14ac:dyDescent="0.25">
      <c r="A87" s="458"/>
      <c r="B87" s="458"/>
      <c r="C87" s="437"/>
      <c r="D87" s="437"/>
      <c r="E87" s="437"/>
      <c r="F87" s="441"/>
    </row>
    <row r="88" spans="1:6" x14ac:dyDescent="0.25">
      <c r="A88" s="463"/>
      <c r="B88" s="460"/>
      <c r="C88" s="437"/>
      <c r="D88" s="437"/>
      <c r="E88" s="437"/>
      <c r="F88" s="464"/>
    </row>
    <row r="89" spans="1:6" x14ac:dyDescent="0.25">
      <c r="A89" s="467"/>
      <c r="B89" s="473"/>
      <c r="C89" s="444"/>
      <c r="D89" s="444"/>
      <c r="E89" s="444"/>
      <c r="F89" s="468"/>
    </row>
    <row r="90" spans="1:6" x14ac:dyDescent="0.25">
      <c r="A90" s="469"/>
      <c r="B90" s="461"/>
      <c r="C90" s="437"/>
      <c r="D90" s="437"/>
      <c r="E90" s="437"/>
      <c r="F90" s="474"/>
    </row>
    <row r="92" spans="1:6" x14ac:dyDescent="0.25">
      <c r="A92" s="440"/>
      <c r="B92" s="440"/>
      <c r="C92" s="440"/>
      <c r="D92" s="440"/>
      <c r="E92" s="440"/>
      <c r="F92" s="440"/>
    </row>
    <row r="93" spans="1:6" x14ac:dyDescent="0.25">
      <c r="A93" s="475"/>
      <c r="B93" s="476"/>
      <c r="C93" s="440"/>
      <c r="D93" s="440"/>
      <c r="E93" s="440"/>
      <c r="F93" s="474"/>
    </row>
    <row r="94" spans="1:6" x14ac:dyDescent="0.25">
      <c r="A94" s="475"/>
      <c r="B94" s="476"/>
      <c r="C94" s="440"/>
      <c r="D94" s="440"/>
      <c r="E94" s="440"/>
      <c r="F94" s="474"/>
    </row>
    <row r="95" spans="1:6" x14ac:dyDescent="0.25">
      <c r="A95" s="459"/>
      <c r="B95" s="477"/>
      <c r="C95" s="459"/>
      <c r="D95" s="459"/>
      <c r="E95" s="459"/>
      <c r="F95" s="464"/>
    </row>
    <row r="96" spans="1:6" x14ac:dyDescent="0.25">
      <c r="A96" s="440"/>
      <c r="B96" s="440"/>
      <c r="C96" s="440"/>
      <c r="D96" s="440"/>
      <c r="E96" s="440"/>
      <c r="F96" s="440"/>
    </row>
    <row r="108" spans="2:5" x14ac:dyDescent="0.25">
      <c r="B108" s="478"/>
    </row>
    <row r="109" spans="2:5" x14ac:dyDescent="0.25">
      <c r="B109" s="382"/>
    </row>
    <row r="110" spans="2:5" x14ac:dyDescent="0.25">
      <c r="D110" s="400"/>
      <c r="E110" s="400"/>
    </row>
    <row r="320" spans="2:2" x14ac:dyDescent="0.25">
      <c r="B320" s="391"/>
    </row>
  </sheetData>
  <mergeCells count="2">
    <mergeCell ref="B15:C15"/>
    <mergeCell ref="B19:E19"/>
  </mergeCell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1" manualBreakCount="1">
    <brk id="8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4:I270"/>
  <sheetViews>
    <sheetView view="pageBreakPreview" topLeftCell="A240" zoomScale="90" zoomScaleNormal="90" zoomScaleSheetLayoutView="90" zoomScalePageLayoutView="130" workbookViewId="0">
      <selection activeCell="B75" sqref="B75"/>
    </sheetView>
  </sheetViews>
  <sheetFormatPr defaultRowHeight="15" x14ac:dyDescent="0.25"/>
  <cols>
    <col min="1" max="1" width="3.140625" style="400" customWidth="1"/>
    <col min="2" max="2" width="7.7109375" style="400" customWidth="1"/>
    <col min="3" max="5" width="15.140625" style="400" customWidth="1"/>
    <col min="6" max="6" width="12.140625" style="400" customWidth="1"/>
    <col min="7" max="7" width="11.85546875" style="400" customWidth="1"/>
    <col min="8" max="16384" width="9.140625" style="400"/>
  </cols>
  <sheetData>
    <row r="4" spans="2:7" ht="15" customHeight="1" x14ac:dyDescent="0.25">
      <c r="B4" s="1213" t="s">
        <v>150</v>
      </c>
      <c r="C4" s="1214"/>
      <c r="D4" s="1214"/>
      <c r="E4" s="1214"/>
      <c r="F4" s="1214"/>
      <c r="G4" s="1214"/>
    </row>
    <row r="5" spans="2:7" ht="15" customHeight="1" x14ac:dyDescent="0.25">
      <c r="B5" s="479"/>
      <c r="C5" s="480"/>
      <c r="D5" s="480"/>
      <c r="E5" s="480"/>
      <c r="F5" s="480"/>
      <c r="G5" s="480"/>
    </row>
    <row r="6" spans="2:7" ht="15" customHeight="1" x14ac:dyDescent="0.25">
      <c r="B6" s="1213" t="s">
        <v>160</v>
      </c>
      <c r="C6" s="1214"/>
      <c r="D6" s="1214"/>
      <c r="E6" s="1214"/>
      <c r="F6" s="1214"/>
      <c r="G6" s="1214"/>
    </row>
    <row r="7" spans="2:7" x14ac:dyDescent="0.25">
      <c r="C7" s="481"/>
      <c r="D7" s="481"/>
      <c r="E7" s="481"/>
      <c r="F7" s="481"/>
    </row>
    <row r="8" spans="2:7" ht="15" customHeight="1" x14ac:dyDescent="0.25">
      <c r="B8" s="1215" t="s">
        <v>161</v>
      </c>
      <c r="C8" s="1215"/>
      <c r="D8" s="1215"/>
      <c r="E8" s="1215"/>
      <c r="F8" s="1215"/>
      <c r="G8" s="1215"/>
    </row>
    <row r="9" spans="2:7" ht="30.75" customHeight="1" x14ac:dyDescent="0.25">
      <c r="B9" s="1215"/>
      <c r="C9" s="1215"/>
      <c r="D9" s="1215"/>
      <c r="E9" s="1215"/>
      <c r="F9" s="1215"/>
      <c r="G9" s="1215"/>
    </row>
    <row r="10" spans="2:7" ht="15" customHeight="1" x14ac:dyDescent="0.25">
      <c r="B10" s="1215" t="s">
        <v>162</v>
      </c>
      <c r="C10" s="1216"/>
      <c r="D10" s="1216"/>
      <c r="E10" s="1216"/>
      <c r="F10" s="1216"/>
      <c r="G10" s="1216"/>
    </row>
    <row r="11" spans="2:7" ht="15" customHeight="1" x14ac:dyDescent="0.25">
      <c r="B11" s="1216"/>
      <c r="C11" s="1216"/>
      <c r="D11" s="1216"/>
      <c r="E11" s="1216"/>
      <c r="F11" s="1216"/>
      <c r="G11" s="1216"/>
    </row>
    <row r="12" spans="2:7" ht="15" customHeight="1" x14ac:dyDescent="0.25">
      <c r="B12" s="1216"/>
      <c r="C12" s="1216"/>
      <c r="D12" s="1216"/>
      <c r="E12" s="1216"/>
      <c r="F12" s="1216"/>
      <c r="G12" s="1216"/>
    </row>
    <row r="13" spans="2:7" ht="15" customHeight="1" x14ac:dyDescent="0.25">
      <c r="B13" s="1216"/>
      <c r="C13" s="1216"/>
      <c r="D13" s="1216"/>
      <c r="E13" s="1216"/>
      <c r="F13" s="1216"/>
      <c r="G13" s="1216"/>
    </row>
    <row r="14" spans="2:7" ht="15" customHeight="1" x14ac:dyDescent="0.25">
      <c r="B14" s="1216"/>
      <c r="C14" s="1216"/>
      <c r="D14" s="1216"/>
      <c r="E14" s="1216"/>
      <c r="F14" s="1216"/>
      <c r="G14" s="1216"/>
    </row>
    <row r="15" spans="2:7" ht="15" customHeight="1" x14ac:dyDescent="0.25">
      <c r="B15" s="1216"/>
      <c r="C15" s="1216"/>
      <c r="D15" s="1216"/>
      <c r="E15" s="1216"/>
      <c r="F15" s="1216"/>
      <c r="G15" s="1216"/>
    </row>
    <row r="16" spans="2:7" ht="15" customHeight="1" x14ac:dyDescent="0.25">
      <c r="B16" s="1216"/>
      <c r="C16" s="1216"/>
      <c r="D16" s="1216"/>
      <c r="E16" s="1216"/>
      <c r="F16" s="1216"/>
      <c r="G16" s="1216"/>
    </row>
    <row r="17" spans="2:7" ht="15" customHeight="1" x14ac:dyDescent="0.25">
      <c r="B17" s="1216"/>
      <c r="C17" s="1216"/>
      <c r="D17" s="1216"/>
      <c r="E17" s="1216"/>
      <c r="F17" s="1216"/>
      <c r="G17" s="1216"/>
    </row>
    <row r="18" spans="2:7" ht="15" customHeight="1" x14ac:dyDescent="0.25">
      <c r="B18" s="1216"/>
      <c r="C18" s="1216"/>
      <c r="D18" s="1216"/>
      <c r="E18" s="1216"/>
      <c r="F18" s="1216"/>
      <c r="G18" s="1216"/>
    </row>
    <row r="19" spans="2:7" ht="60" customHeight="1" x14ac:dyDescent="0.25">
      <c r="B19" s="1216"/>
      <c r="C19" s="1216"/>
      <c r="D19" s="1216"/>
      <c r="E19" s="1216"/>
      <c r="F19" s="1216"/>
      <c r="G19" s="1216"/>
    </row>
    <row r="20" spans="2:7" ht="35.25" customHeight="1" x14ac:dyDescent="0.25">
      <c r="B20" s="1216"/>
      <c r="C20" s="1216"/>
      <c r="D20" s="1216"/>
      <c r="E20" s="1216"/>
      <c r="F20" s="1216"/>
      <c r="G20" s="1216"/>
    </row>
    <row r="21" spans="2:7" x14ac:dyDescent="0.25">
      <c r="B21" s="482"/>
      <c r="C21" s="482"/>
      <c r="D21" s="482"/>
      <c r="E21" s="482"/>
      <c r="F21" s="482"/>
      <c r="G21" s="482"/>
    </row>
    <row r="22" spans="2:7" x14ac:dyDescent="0.25">
      <c r="B22" s="1215" t="s">
        <v>163</v>
      </c>
      <c r="C22" s="1216"/>
      <c r="D22" s="1216"/>
      <c r="E22" s="1216"/>
      <c r="F22" s="1216"/>
      <c r="G22" s="1216"/>
    </row>
    <row r="23" spans="2:7" x14ac:dyDescent="0.25">
      <c r="B23" s="1215"/>
      <c r="C23" s="1216"/>
      <c r="D23" s="1216"/>
      <c r="E23" s="1216"/>
      <c r="F23" s="1216"/>
      <c r="G23" s="1216"/>
    </row>
    <row r="24" spans="2:7" x14ac:dyDescent="0.25">
      <c r="B24" s="1215"/>
      <c r="C24" s="1216"/>
      <c r="D24" s="1216"/>
      <c r="E24" s="1216"/>
      <c r="F24" s="1216"/>
      <c r="G24" s="1216"/>
    </row>
    <row r="25" spans="2:7" x14ac:dyDescent="0.25">
      <c r="B25" s="1215"/>
      <c r="C25" s="1216"/>
      <c r="D25" s="1216"/>
      <c r="E25" s="1216"/>
      <c r="F25" s="1216"/>
      <c r="G25" s="1216"/>
    </row>
    <row r="26" spans="2:7" x14ac:dyDescent="0.25">
      <c r="B26" s="1215"/>
      <c r="C26" s="1216"/>
      <c r="D26" s="1216"/>
      <c r="E26" s="1216"/>
      <c r="F26" s="1216"/>
      <c r="G26" s="1216"/>
    </row>
    <row r="27" spans="2:7" x14ac:dyDescent="0.25">
      <c r="B27" s="1215"/>
      <c r="C27" s="1216"/>
      <c r="D27" s="1216"/>
      <c r="E27" s="1216"/>
      <c r="F27" s="1216"/>
      <c r="G27" s="1216"/>
    </row>
    <row r="28" spans="2:7" x14ac:dyDescent="0.25">
      <c r="B28" s="1215"/>
      <c r="C28" s="1216"/>
      <c r="D28" s="1216"/>
      <c r="E28" s="1216"/>
      <c r="F28" s="1216"/>
      <c r="G28" s="1216"/>
    </row>
    <row r="29" spans="2:7" x14ac:dyDescent="0.25">
      <c r="B29" s="1215"/>
      <c r="C29" s="1216"/>
      <c r="D29" s="1216"/>
      <c r="E29" s="1216"/>
      <c r="F29" s="1216"/>
      <c r="G29" s="1216"/>
    </row>
    <row r="30" spans="2:7" x14ac:dyDescent="0.25">
      <c r="B30" s="1215"/>
      <c r="C30" s="1216"/>
      <c r="D30" s="1216"/>
      <c r="E30" s="1216"/>
      <c r="F30" s="1216"/>
      <c r="G30" s="1216"/>
    </row>
    <row r="31" spans="2:7" x14ac:dyDescent="0.25">
      <c r="B31" s="1215"/>
      <c r="C31" s="1216"/>
      <c r="D31" s="1216"/>
      <c r="E31" s="1216"/>
      <c r="F31" s="1216"/>
      <c r="G31" s="1216"/>
    </row>
    <row r="32" spans="2:7" x14ac:dyDescent="0.25">
      <c r="B32" s="1215"/>
      <c r="C32" s="1216"/>
      <c r="D32" s="1216"/>
      <c r="E32" s="1216"/>
      <c r="F32" s="1216"/>
      <c r="G32" s="1216"/>
    </row>
    <row r="33" spans="1:8" x14ac:dyDescent="0.25">
      <c r="B33" s="1215"/>
      <c r="C33" s="1216"/>
      <c r="D33" s="1216"/>
      <c r="E33" s="1216"/>
      <c r="F33" s="1216"/>
      <c r="G33" s="1216"/>
    </row>
    <row r="34" spans="1:8" ht="45" customHeight="1" x14ac:dyDescent="0.25">
      <c r="B34" s="1215"/>
      <c r="C34" s="1216"/>
      <c r="D34" s="1216"/>
      <c r="E34" s="1216"/>
      <c r="F34" s="1216"/>
      <c r="G34" s="1216"/>
    </row>
    <row r="35" spans="1:8" ht="15" customHeight="1" x14ac:dyDescent="0.25">
      <c r="A35" s="459"/>
      <c r="B35" s="434"/>
      <c r="C35" s="435"/>
      <c r="D35" s="436"/>
      <c r="E35" s="437"/>
      <c r="F35" s="438"/>
      <c r="G35" s="483"/>
      <c r="H35" s="459"/>
    </row>
    <row r="36" spans="1:8" ht="15" customHeight="1" x14ac:dyDescent="0.25">
      <c r="A36" s="459"/>
      <c r="B36" s="1215" t="s">
        <v>164</v>
      </c>
      <c r="C36" s="1217"/>
      <c r="D36" s="1217"/>
      <c r="E36" s="1217"/>
      <c r="F36" s="1217"/>
      <c r="G36" s="1217"/>
      <c r="H36" s="459"/>
    </row>
    <row r="37" spans="1:8" ht="15" customHeight="1" x14ac:dyDescent="0.25">
      <c r="A37" s="459"/>
      <c r="B37" s="1215"/>
      <c r="C37" s="1217"/>
      <c r="D37" s="1217"/>
      <c r="E37" s="1217"/>
      <c r="F37" s="1217"/>
      <c r="G37" s="1217"/>
      <c r="H37" s="459"/>
    </row>
    <row r="38" spans="1:8" ht="15" customHeight="1" x14ac:dyDescent="0.25">
      <c r="A38" s="459"/>
      <c r="B38" s="1215"/>
      <c r="C38" s="1217"/>
      <c r="D38" s="1217"/>
      <c r="E38" s="1217"/>
      <c r="F38" s="1217"/>
      <c r="G38" s="1217"/>
      <c r="H38" s="459"/>
    </row>
    <row r="39" spans="1:8" ht="15" customHeight="1" x14ac:dyDescent="0.25">
      <c r="A39" s="459"/>
      <c r="B39" s="1215"/>
      <c r="C39" s="1217"/>
      <c r="D39" s="1217"/>
      <c r="E39" s="1217"/>
      <c r="F39" s="1217"/>
      <c r="G39" s="1217"/>
      <c r="H39" s="459"/>
    </row>
    <row r="40" spans="1:8" ht="15" customHeight="1" x14ac:dyDescent="0.25">
      <c r="A40" s="459"/>
      <c r="B40" s="1215"/>
      <c r="C40" s="1217"/>
      <c r="D40" s="1217"/>
      <c r="E40" s="1217"/>
      <c r="F40" s="1217"/>
      <c r="G40" s="1217"/>
      <c r="H40" s="459"/>
    </row>
    <row r="41" spans="1:8" ht="15" customHeight="1" x14ac:dyDescent="0.25">
      <c r="A41" s="459"/>
      <c r="B41" s="1215"/>
      <c r="C41" s="1217"/>
      <c r="D41" s="1217"/>
      <c r="E41" s="1217"/>
      <c r="F41" s="1217"/>
      <c r="G41" s="1217"/>
      <c r="H41" s="459"/>
    </row>
    <row r="42" spans="1:8" ht="15" customHeight="1" x14ac:dyDescent="0.25">
      <c r="A42" s="459"/>
      <c r="B42" s="1215"/>
      <c r="C42" s="1217"/>
      <c r="D42" s="1217"/>
      <c r="E42" s="1217"/>
      <c r="F42" s="1217"/>
      <c r="G42" s="1217"/>
      <c r="H42" s="459"/>
    </row>
    <row r="43" spans="1:8" ht="15" customHeight="1" x14ac:dyDescent="0.25">
      <c r="A43" s="459"/>
      <c r="B43" s="1215"/>
      <c r="C43" s="1217"/>
      <c r="D43" s="1217"/>
      <c r="E43" s="1217"/>
      <c r="F43" s="1217"/>
      <c r="G43" s="1217"/>
      <c r="H43" s="459"/>
    </row>
    <row r="44" spans="1:8" ht="81" customHeight="1" x14ac:dyDescent="0.25">
      <c r="A44" s="459"/>
      <c r="B44" s="1215"/>
      <c r="C44" s="1217"/>
      <c r="D44" s="1217"/>
      <c r="E44" s="1217"/>
      <c r="F44" s="1217"/>
      <c r="G44" s="1217"/>
      <c r="H44" s="459"/>
    </row>
    <row r="45" spans="1:8" ht="12.75" customHeight="1" x14ac:dyDescent="0.25">
      <c r="A45" s="484"/>
      <c r="B45" s="485"/>
      <c r="C45" s="485"/>
      <c r="D45" s="485"/>
      <c r="E45" s="485"/>
      <c r="F45" s="485"/>
      <c r="G45" s="485"/>
      <c r="H45" s="484"/>
    </row>
    <row r="46" spans="1:8" ht="15" customHeight="1" x14ac:dyDescent="0.25">
      <c r="A46" s="459"/>
      <c r="B46" s="1215" t="s">
        <v>165</v>
      </c>
      <c r="C46" s="1217"/>
      <c r="D46" s="1217"/>
      <c r="E46" s="1217"/>
      <c r="F46" s="1217"/>
      <c r="G46" s="1217"/>
      <c r="H46" s="459"/>
    </row>
    <row r="47" spans="1:8" ht="15" customHeight="1" x14ac:dyDescent="0.25">
      <c r="A47" s="459"/>
      <c r="B47" s="1215"/>
      <c r="C47" s="1217"/>
      <c r="D47" s="1217"/>
      <c r="E47" s="1217"/>
      <c r="F47" s="1217"/>
      <c r="G47" s="1217"/>
      <c r="H47" s="459"/>
    </row>
    <row r="48" spans="1:8" ht="15" customHeight="1" x14ac:dyDescent="0.25">
      <c r="A48" s="459"/>
      <c r="B48" s="1215"/>
      <c r="C48" s="1217"/>
      <c r="D48" s="1217"/>
      <c r="E48" s="1217"/>
      <c r="F48" s="1217"/>
      <c r="G48" s="1217"/>
      <c r="H48" s="459"/>
    </row>
    <row r="49" spans="1:8" ht="15" customHeight="1" x14ac:dyDescent="0.25">
      <c r="A49" s="459"/>
      <c r="B49" s="1215"/>
      <c r="C49" s="1217"/>
      <c r="D49" s="1217"/>
      <c r="E49" s="1217"/>
      <c r="F49" s="1217"/>
      <c r="G49" s="1217"/>
      <c r="H49" s="459"/>
    </row>
    <row r="50" spans="1:8" ht="15" customHeight="1" x14ac:dyDescent="0.25">
      <c r="A50" s="459"/>
      <c r="B50" s="1215"/>
      <c r="C50" s="1217"/>
      <c r="D50" s="1217"/>
      <c r="E50" s="1217"/>
      <c r="F50" s="1217"/>
      <c r="G50" s="1217"/>
      <c r="H50" s="459"/>
    </row>
    <row r="51" spans="1:8" ht="15" customHeight="1" x14ac:dyDescent="0.25">
      <c r="A51" s="459"/>
      <c r="B51" s="1215"/>
      <c r="C51" s="1217"/>
      <c r="D51" s="1217"/>
      <c r="E51" s="1217"/>
      <c r="F51" s="1217"/>
      <c r="G51" s="1217"/>
      <c r="H51" s="459"/>
    </row>
    <row r="52" spans="1:8" ht="15" customHeight="1" x14ac:dyDescent="0.25">
      <c r="A52" s="459"/>
      <c r="B52" s="1215"/>
      <c r="C52" s="1217"/>
      <c r="D52" s="1217"/>
      <c r="E52" s="1217"/>
      <c r="F52" s="1217"/>
      <c r="G52" s="1217"/>
      <c r="H52" s="459"/>
    </row>
    <row r="53" spans="1:8" ht="15" customHeight="1" x14ac:dyDescent="0.25">
      <c r="A53" s="459"/>
      <c r="B53" s="1215"/>
      <c r="C53" s="1217"/>
      <c r="D53" s="1217"/>
      <c r="E53" s="1217"/>
      <c r="F53" s="1217"/>
      <c r="G53" s="1217"/>
      <c r="H53" s="459"/>
    </row>
    <row r="54" spans="1:8" ht="15" customHeight="1" x14ac:dyDescent="0.25">
      <c r="A54" s="459"/>
      <c r="B54" s="1215"/>
      <c r="C54" s="1217"/>
      <c r="D54" s="1217"/>
      <c r="E54" s="1217"/>
      <c r="F54" s="1217"/>
      <c r="G54" s="1217"/>
      <c r="H54" s="459"/>
    </row>
    <row r="55" spans="1:8" ht="15" customHeight="1" x14ac:dyDescent="0.25">
      <c r="A55" s="459"/>
      <c r="B55" s="1215"/>
      <c r="C55" s="1217"/>
      <c r="D55" s="1217"/>
      <c r="E55" s="1217"/>
      <c r="F55" s="1217"/>
      <c r="G55" s="1217"/>
      <c r="H55" s="459"/>
    </row>
    <row r="56" spans="1:8" ht="15" customHeight="1" x14ac:dyDescent="0.25">
      <c r="A56" s="459"/>
      <c r="B56" s="1215"/>
      <c r="C56" s="1217"/>
      <c r="D56" s="1217"/>
      <c r="E56" s="1217"/>
      <c r="F56" s="1217"/>
      <c r="G56" s="1217"/>
      <c r="H56" s="459"/>
    </row>
    <row r="57" spans="1:8" ht="15" customHeight="1" x14ac:dyDescent="0.25">
      <c r="A57" s="459"/>
      <c r="B57" s="1215"/>
      <c r="C57" s="1217"/>
      <c r="D57" s="1217"/>
      <c r="E57" s="1217"/>
      <c r="F57" s="1217"/>
      <c r="G57" s="1217"/>
      <c r="H57" s="459"/>
    </row>
    <row r="58" spans="1:8" ht="15" customHeight="1" x14ac:dyDescent="0.25">
      <c r="A58" s="459"/>
      <c r="B58" s="1215"/>
      <c r="C58" s="1217"/>
      <c r="D58" s="1217"/>
      <c r="E58" s="1217"/>
      <c r="F58" s="1217"/>
      <c r="G58" s="1217"/>
      <c r="H58" s="459"/>
    </row>
    <row r="59" spans="1:8" ht="15" customHeight="1" x14ac:dyDescent="0.25">
      <c r="A59" s="459"/>
      <c r="B59" s="1215"/>
      <c r="C59" s="1217"/>
      <c r="D59" s="1217"/>
      <c r="E59" s="1217"/>
      <c r="F59" s="1217"/>
      <c r="G59" s="1217"/>
      <c r="H59" s="459"/>
    </row>
    <row r="60" spans="1:8" ht="15" customHeight="1" x14ac:dyDescent="0.25">
      <c r="A60" s="459"/>
      <c r="B60" s="1215"/>
      <c r="C60" s="1217"/>
      <c r="D60" s="1217"/>
      <c r="E60" s="1217"/>
      <c r="F60" s="1217"/>
      <c r="G60" s="1217"/>
      <c r="H60" s="459"/>
    </row>
    <row r="61" spans="1:8" ht="15" customHeight="1" x14ac:dyDescent="0.25">
      <c r="A61" s="459"/>
      <c r="B61" s="1215"/>
      <c r="C61" s="1217"/>
      <c r="D61" s="1217"/>
      <c r="E61" s="1217"/>
      <c r="F61" s="1217"/>
      <c r="G61" s="1217"/>
      <c r="H61" s="459"/>
    </row>
    <row r="62" spans="1:8" ht="15.75" customHeight="1" x14ac:dyDescent="0.25">
      <c r="A62" s="459"/>
      <c r="B62" s="1215"/>
      <c r="C62" s="1217"/>
      <c r="D62" s="1217"/>
      <c r="E62" s="1217"/>
      <c r="F62" s="1217"/>
      <c r="G62" s="1217"/>
      <c r="H62" s="459"/>
    </row>
    <row r="63" spans="1:8" ht="15.75" customHeight="1" x14ac:dyDescent="0.25">
      <c r="A63" s="459"/>
      <c r="B63" s="1215"/>
      <c r="C63" s="1217"/>
      <c r="D63" s="1217"/>
      <c r="E63" s="1217"/>
      <c r="F63" s="1217"/>
      <c r="G63" s="1217"/>
      <c r="H63" s="459"/>
    </row>
    <row r="64" spans="1:8" ht="15.75" customHeight="1" x14ac:dyDescent="0.25">
      <c r="A64" s="459"/>
      <c r="B64" s="1215"/>
      <c r="C64" s="1217"/>
      <c r="D64" s="1217"/>
      <c r="E64" s="1217"/>
      <c r="F64" s="1217"/>
      <c r="G64" s="1217"/>
      <c r="H64" s="459"/>
    </row>
    <row r="65" spans="1:8" ht="50.25" customHeight="1" x14ac:dyDescent="0.25">
      <c r="A65" s="459"/>
      <c r="B65" s="1215"/>
      <c r="C65" s="1217"/>
      <c r="D65" s="1217"/>
      <c r="E65" s="1217"/>
      <c r="F65" s="1217"/>
      <c r="G65" s="1217"/>
      <c r="H65" s="459"/>
    </row>
    <row r="66" spans="1:8" ht="15" customHeight="1" x14ac:dyDescent="0.25">
      <c r="B66" s="1215" t="s">
        <v>166</v>
      </c>
      <c r="C66" s="1216"/>
      <c r="D66" s="1216"/>
      <c r="E66" s="1216"/>
      <c r="F66" s="1216"/>
      <c r="G66" s="1216"/>
    </row>
    <row r="67" spans="1:8" ht="12" customHeight="1" x14ac:dyDescent="0.25">
      <c r="B67" s="1215"/>
      <c r="C67" s="1216"/>
      <c r="D67" s="1216"/>
      <c r="E67" s="1216"/>
      <c r="F67" s="1216"/>
      <c r="G67" s="1216"/>
    </row>
    <row r="68" spans="1:8" x14ac:dyDescent="0.25">
      <c r="B68" s="1215"/>
      <c r="C68" s="1216"/>
      <c r="D68" s="1216"/>
      <c r="E68" s="1216"/>
      <c r="F68" s="1216"/>
      <c r="G68" s="1216"/>
    </row>
    <row r="69" spans="1:8" ht="12.75" customHeight="1" x14ac:dyDescent="0.25">
      <c r="B69" s="1215"/>
      <c r="C69" s="1216"/>
      <c r="D69" s="1216"/>
      <c r="E69" s="1216"/>
      <c r="F69" s="1216"/>
      <c r="G69" s="1216"/>
    </row>
    <row r="70" spans="1:8" ht="15.75" customHeight="1" x14ac:dyDescent="0.25">
      <c r="B70" s="1215"/>
      <c r="C70" s="1216"/>
      <c r="D70" s="1216"/>
      <c r="E70" s="1216"/>
      <c r="F70" s="1216"/>
      <c r="G70" s="1216"/>
    </row>
    <row r="71" spans="1:8" ht="15.75" customHeight="1" x14ac:dyDescent="0.25">
      <c r="B71" s="1215"/>
      <c r="C71" s="1216"/>
      <c r="D71" s="1216"/>
      <c r="E71" s="1216"/>
      <c r="F71" s="1216"/>
      <c r="G71" s="1216"/>
    </row>
    <row r="72" spans="1:8" ht="10.5" customHeight="1" x14ac:dyDescent="0.25">
      <c r="B72" s="1215"/>
      <c r="C72" s="1216"/>
      <c r="D72" s="1216"/>
      <c r="E72" s="1216"/>
      <c r="F72" s="1216"/>
      <c r="G72" s="1216"/>
    </row>
    <row r="73" spans="1:8" ht="12" customHeight="1" x14ac:dyDescent="0.25">
      <c r="B73" s="1215"/>
      <c r="C73" s="1216"/>
      <c r="D73" s="1216"/>
      <c r="E73" s="1216"/>
      <c r="F73" s="1216"/>
      <c r="G73" s="1216"/>
    </row>
    <row r="74" spans="1:8" ht="15.75" customHeight="1" x14ac:dyDescent="0.25">
      <c r="B74" s="1215"/>
      <c r="C74" s="1216"/>
      <c r="D74" s="1216"/>
      <c r="E74" s="1216"/>
      <c r="F74" s="1216"/>
      <c r="G74" s="1216"/>
    </row>
    <row r="75" spans="1:8" ht="15.75" customHeight="1" x14ac:dyDescent="0.25">
      <c r="B75" s="1215"/>
      <c r="C75" s="1216"/>
      <c r="D75" s="1216"/>
      <c r="E75" s="1216"/>
      <c r="F75" s="1216"/>
      <c r="G75" s="1216"/>
    </row>
    <row r="76" spans="1:8" ht="15.75" customHeight="1" x14ac:dyDescent="0.25">
      <c r="B76" s="1215"/>
      <c r="C76" s="1216"/>
      <c r="D76" s="1216"/>
      <c r="E76" s="1216"/>
      <c r="F76" s="1216"/>
      <c r="G76" s="1216"/>
    </row>
    <row r="77" spans="1:8" ht="15.75" customHeight="1" x14ac:dyDescent="0.25">
      <c r="B77" s="1215"/>
      <c r="C77" s="1216"/>
      <c r="D77" s="1216"/>
      <c r="E77" s="1216"/>
      <c r="F77" s="1216"/>
      <c r="G77" s="1216"/>
    </row>
    <row r="78" spans="1:8" ht="11.25" customHeight="1" x14ac:dyDescent="0.25">
      <c r="B78" s="1215"/>
      <c r="C78" s="1216"/>
      <c r="D78" s="1216"/>
      <c r="E78" s="1216"/>
      <c r="F78" s="1216"/>
      <c r="G78" s="1216"/>
    </row>
    <row r="79" spans="1:8" ht="95.25" customHeight="1" x14ac:dyDescent="0.25">
      <c r="B79" s="1215"/>
      <c r="C79" s="1216"/>
      <c r="D79" s="1216"/>
      <c r="E79" s="1216"/>
      <c r="F79" s="1216"/>
      <c r="G79" s="1216"/>
    </row>
    <row r="80" spans="1:8" ht="15" customHeight="1" x14ac:dyDescent="0.25">
      <c r="B80" s="1213" t="s">
        <v>167</v>
      </c>
      <c r="C80" s="1213"/>
      <c r="D80" s="1213"/>
      <c r="E80" s="1213"/>
      <c r="F80" s="1213"/>
      <c r="G80" s="1213"/>
    </row>
    <row r="81" spans="2:7" x14ac:dyDescent="0.25">
      <c r="B81" s="486"/>
      <c r="C81" s="487"/>
      <c r="D81" s="487"/>
      <c r="E81" s="487"/>
      <c r="F81" s="487"/>
      <c r="G81" s="487"/>
    </row>
    <row r="82" spans="2:7" ht="15" customHeight="1" x14ac:dyDescent="0.25">
      <c r="B82" s="1215" t="s">
        <v>168</v>
      </c>
      <c r="C82" s="1218"/>
      <c r="D82" s="1218"/>
      <c r="E82" s="1218"/>
      <c r="F82" s="1218"/>
      <c r="G82" s="1218"/>
    </row>
    <row r="83" spans="2:7" ht="15" customHeight="1" x14ac:dyDescent="0.25">
      <c r="B83" s="1215"/>
      <c r="C83" s="1218"/>
      <c r="D83" s="1218"/>
      <c r="E83" s="1218"/>
      <c r="F83" s="1218"/>
      <c r="G83" s="1218"/>
    </row>
    <row r="84" spans="2:7" ht="15" customHeight="1" x14ac:dyDescent="0.25">
      <c r="B84" s="1215"/>
      <c r="C84" s="1218"/>
      <c r="D84" s="1218"/>
      <c r="E84" s="1218"/>
      <c r="F84" s="1218"/>
      <c r="G84" s="1218"/>
    </row>
    <row r="85" spans="2:7" ht="15" customHeight="1" x14ac:dyDescent="0.25">
      <c r="B85" s="1215"/>
      <c r="C85" s="1218"/>
      <c r="D85" s="1218"/>
      <c r="E85" s="1218"/>
      <c r="F85" s="1218"/>
      <c r="G85" s="1218"/>
    </row>
    <row r="86" spans="2:7" ht="15" customHeight="1" x14ac:dyDescent="0.25">
      <c r="B86" s="1215"/>
      <c r="C86" s="1218"/>
      <c r="D86" s="1218"/>
      <c r="E86" s="1218"/>
      <c r="F86" s="1218"/>
      <c r="G86" s="1218"/>
    </row>
    <row r="87" spans="2:7" ht="15" customHeight="1" x14ac:dyDescent="0.25">
      <c r="B87" s="1215"/>
      <c r="C87" s="1218"/>
      <c r="D87" s="1218"/>
      <c r="E87" s="1218"/>
      <c r="F87" s="1218"/>
      <c r="G87" s="1218"/>
    </row>
    <row r="88" spans="2:7" ht="15" customHeight="1" x14ac:dyDescent="0.25">
      <c r="B88" s="1215"/>
      <c r="C88" s="1218"/>
      <c r="D88" s="1218"/>
      <c r="E88" s="1218"/>
      <c r="F88" s="1218"/>
      <c r="G88" s="1218"/>
    </row>
    <row r="89" spans="2:7" ht="15" customHeight="1" x14ac:dyDescent="0.25">
      <c r="B89" s="1215"/>
      <c r="C89" s="1218"/>
      <c r="D89" s="1218"/>
      <c r="E89" s="1218"/>
      <c r="F89" s="1218"/>
      <c r="G89" s="1218"/>
    </row>
    <row r="90" spans="2:7" ht="15" customHeight="1" x14ac:dyDescent="0.25">
      <c r="B90" s="1215"/>
      <c r="C90" s="1218"/>
      <c r="D90" s="1218"/>
      <c r="E90" s="1218"/>
      <c r="F90" s="1218"/>
      <c r="G90" s="1218"/>
    </row>
    <row r="91" spans="2:7" ht="15" customHeight="1" x14ac:dyDescent="0.25">
      <c r="B91" s="1215"/>
      <c r="C91" s="1218"/>
      <c r="D91" s="1218"/>
      <c r="E91" s="1218"/>
      <c r="F91" s="1218"/>
      <c r="G91" s="1218"/>
    </row>
    <row r="92" spans="2:7" ht="14.25" customHeight="1" x14ac:dyDescent="0.25">
      <c r="B92" s="1215"/>
      <c r="C92" s="1218"/>
      <c r="D92" s="1218"/>
      <c r="E92" s="1218"/>
      <c r="F92" s="1218"/>
      <c r="G92" s="1218"/>
    </row>
    <row r="93" spans="2:7" ht="18.75" customHeight="1" x14ac:dyDescent="0.25">
      <c r="B93" s="1215"/>
      <c r="C93" s="1218"/>
      <c r="D93" s="1218"/>
      <c r="E93" s="1218"/>
      <c r="F93" s="1218"/>
      <c r="G93" s="1218"/>
    </row>
    <row r="94" spans="2:7" ht="14.25" customHeight="1" x14ac:dyDescent="0.25">
      <c r="B94" s="1215"/>
      <c r="C94" s="1218"/>
      <c r="D94" s="1218"/>
      <c r="E94" s="1218"/>
      <c r="F94" s="1218"/>
      <c r="G94" s="1218"/>
    </row>
    <row r="95" spans="2:7" ht="10.5" customHeight="1" x14ac:dyDescent="0.25">
      <c r="B95" s="1215"/>
      <c r="C95" s="1218"/>
      <c r="D95" s="1218"/>
      <c r="E95" s="1218"/>
      <c r="F95" s="1218"/>
      <c r="G95" s="1218"/>
    </row>
    <row r="96" spans="2:7" ht="12" customHeight="1" x14ac:dyDescent="0.25">
      <c r="B96" s="1215"/>
      <c r="C96" s="1218"/>
      <c r="D96" s="1218"/>
      <c r="E96" s="1218"/>
      <c r="F96" s="1218"/>
      <c r="G96" s="1218"/>
    </row>
    <row r="97" spans="2:7" ht="21.75" customHeight="1" x14ac:dyDescent="0.25">
      <c r="B97" s="1215"/>
      <c r="C97" s="1218"/>
      <c r="D97" s="1218"/>
      <c r="E97" s="1218"/>
      <c r="F97" s="1218"/>
      <c r="G97" s="1218"/>
    </row>
    <row r="98" spans="2:7" ht="15" customHeight="1" x14ac:dyDescent="0.25">
      <c r="B98" s="1215" t="s">
        <v>169</v>
      </c>
      <c r="C98" s="1218"/>
      <c r="D98" s="1218"/>
      <c r="E98" s="1218"/>
      <c r="F98" s="1218"/>
      <c r="G98" s="1218"/>
    </row>
    <row r="99" spans="2:7" ht="15" customHeight="1" x14ac:dyDescent="0.25">
      <c r="B99" s="1215"/>
      <c r="C99" s="1218"/>
      <c r="D99" s="1218"/>
      <c r="E99" s="1218"/>
      <c r="F99" s="1218"/>
      <c r="G99" s="1218"/>
    </row>
    <row r="100" spans="2:7" ht="15" customHeight="1" x14ac:dyDescent="0.25">
      <c r="B100" s="1215"/>
      <c r="C100" s="1218"/>
      <c r="D100" s="1218"/>
      <c r="E100" s="1218"/>
      <c r="F100" s="1218"/>
      <c r="G100" s="1218"/>
    </row>
    <row r="101" spans="2:7" ht="143.25" customHeight="1" x14ac:dyDescent="0.25">
      <c r="B101" s="1215"/>
      <c r="C101" s="1218"/>
      <c r="D101" s="1218"/>
      <c r="E101" s="1218"/>
      <c r="F101" s="1218"/>
      <c r="G101" s="1218"/>
    </row>
    <row r="102" spans="2:7" ht="13.5" customHeight="1" x14ac:dyDescent="0.25">
      <c r="B102" s="1215"/>
      <c r="C102" s="1218"/>
      <c r="D102" s="1218"/>
      <c r="E102" s="1218"/>
      <c r="F102" s="1218"/>
      <c r="G102" s="1218"/>
    </row>
    <row r="103" spans="2:7" ht="12.75" customHeight="1" x14ac:dyDescent="0.25">
      <c r="B103" s="1215"/>
      <c r="C103" s="1218"/>
      <c r="D103" s="1218"/>
      <c r="E103" s="1218"/>
      <c r="F103" s="1218"/>
      <c r="G103" s="1218"/>
    </row>
    <row r="104" spans="2:7" ht="15" customHeight="1" x14ac:dyDescent="0.25">
      <c r="B104" s="1211" t="s">
        <v>170</v>
      </c>
      <c r="C104" s="1212"/>
      <c r="D104" s="1212"/>
      <c r="E104" s="1212"/>
      <c r="F104" s="1212"/>
      <c r="G104" s="1212"/>
    </row>
    <row r="105" spans="2:7" ht="15" customHeight="1" x14ac:dyDescent="0.25">
      <c r="B105" s="1211"/>
      <c r="C105" s="1212"/>
      <c r="D105" s="1212"/>
      <c r="E105" s="1212"/>
      <c r="F105" s="1212"/>
      <c r="G105" s="1212"/>
    </row>
    <row r="106" spans="2:7" ht="15" customHeight="1" x14ac:dyDescent="0.25">
      <c r="B106" s="1211"/>
      <c r="C106" s="1212"/>
      <c r="D106" s="1212"/>
      <c r="E106" s="1212"/>
      <c r="F106" s="1212"/>
      <c r="G106" s="1212"/>
    </row>
    <row r="107" spans="2:7" ht="12" customHeight="1" x14ac:dyDescent="0.25">
      <c r="B107" s="1211"/>
      <c r="C107" s="1212"/>
      <c r="D107" s="1212"/>
      <c r="E107" s="1212"/>
      <c r="F107" s="1212"/>
      <c r="G107" s="1212"/>
    </row>
    <row r="108" spans="2:7" ht="15" customHeight="1" x14ac:dyDescent="0.25">
      <c r="B108" s="486"/>
      <c r="C108" s="482"/>
      <c r="D108" s="482"/>
      <c r="E108" s="482"/>
      <c r="F108" s="482"/>
      <c r="G108" s="482"/>
    </row>
    <row r="109" spans="2:7" ht="15" customHeight="1" x14ac:dyDescent="0.25">
      <c r="B109" s="1215" t="s">
        <v>171</v>
      </c>
      <c r="C109" s="1218"/>
      <c r="D109" s="1218"/>
      <c r="E109" s="1218"/>
      <c r="F109" s="1218"/>
      <c r="G109" s="1218"/>
    </row>
    <row r="110" spans="2:7" ht="15" customHeight="1" x14ac:dyDescent="0.25">
      <c r="B110" s="1215"/>
      <c r="C110" s="1218"/>
      <c r="D110" s="1218"/>
      <c r="E110" s="1218"/>
      <c r="F110" s="1218"/>
      <c r="G110" s="1218"/>
    </row>
    <row r="111" spans="2:7" ht="15" customHeight="1" x14ac:dyDescent="0.25">
      <c r="B111" s="1215"/>
      <c r="C111" s="1218"/>
      <c r="D111" s="1218"/>
      <c r="E111" s="1218"/>
      <c r="F111" s="1218"/>
      <c r="G111" s="1218"/>
    </row>
    <row r="112" spans="2:7" ht="15" customHeight="1" x14ac:dyDescent="0.25">
      <c r="B112" s="1215"/>
      <c r="C112" s="1218"/>
      <c r="D112" s="1218"/>
      <c r="E112" s="1218"/>
      <c r="F112" s="1218"/>
      <c r="G112" s="1218"/>
    </row>
    <row r="113" spans="2:7" ht="15" customHeight="1" x14ac:dyDescent="0.25">
      <c r="B113" s="1215"/>
      <c r="C113" s="1218"/>
      <c r="D113" s="1218"/>
      <c r="E113" s="1218"/>
      <c r="F113" s="1218"/>
      <c r="G113" s="1218"/>
    </row>
    <row r="114" spans="2:7" x14ac:dyDescent="0.25">
      <c r="B114" s="1215"/>
      <c r="C114" s="1218"/>
      <c r="D114" s="1218"/>
      <c r="E114" s="1218"/>
      <c r="F114" s="1218"/>
      <c r="G114" s="1218"/>
    </row>
    <row r="115" spans="2:7" ht="15" customHeight="1" x14ac:dyDescent="0.25">
      <c r="B115" s="486"/>
      <c r="C115" s="482"/>
      <c r="D115" s="482"/>
      <c r="E115" s="482"/>
      <c r="F115" s="482"/>
      <c r="G115" s="482"/>
    </row>
    <row r="116" spans="2:7" x14ac:dyDescent="0.25">
      <c r="B116" s="1215" t="s">
        <v>172</v>
      </c>
      <c r="C116" s="1216"/>
      <c r="D116" s="1216"/>
      <c r="E116" s="1216"/>
      <c r="F116" s="1216"/>
      <c r="G116" s="1216"/>
    </row>
    <row r="117" spans="2:7" x14ac:dyDescent="0.25">
      <c r="B117" s="1215"/>
      <c r="C117" s="1216"/>
      <c r="D117" s="1216"/>
      <c r="E117" s="1216"/>
      <c r="F117" s="1216"/>
      <c r="G117" s="1216"/>
    </row>
    <row r="118" spans="2:7" x14ac:dyDescent="0.25">
      <c r="B118" s="1215"/>
      <c r="C118" s="1216"/>
      <c r="D118" s="1216"/>
      <c r="E118" s="1216"/>
      <c r="F118" s="1216"/>
      <c r="G118" s="1216"/>
    </row>
    <row r="119" spans="2:7" ht="9" customHeight="1" x14ac:dyDescent="0.25">
      <c r="B119" s="1215"/>
      <c r="C119" s="1216"/>
      <c r="D119" s="1216"/>
      <c r="E119" s="1216"/>
      <c r="F119" s="1216"/>
      <c r="G119" s="1216"/>
    </row>
    <row r="120" spans="2:7" ht="10.5" customHeight="1" x14ac:dyDescent="0.25">
      <c r="B120" s="1215"/>
      <c r="C120" s="1216"/>
      <c r="D120" s="1216"/>
      <c r="E120" s="1216"/>
      <c r="F120" s="1216"/>
      <c r="G120" s="1216"/>
    </row>
    <row r="121" spans="2:7" ht="15" customHeight="1" x14ac:dyDescent="0.25">
      <c r="B121" s="487"/>
      <c r="C121" s="487"/>
      <c r="D121" s="487"/>
      <c r="E121" s="487"/>
      <c r="F121" s="487"/>
      <c r="G121" s="487"/>
    </row>
    <row r="122" spans="2:7" x14ac:dyDescent="0.25">
      <c r="B122" s="1215" t="s">
        <v>173</v>
      </c>
      <c r="C122" s="1215"/>
      <c r="D122" s="1215"/>
      <c r="E122" s="1215"/>
      <c r="F122" s="1215"/>
      <c r="G122" s="1215"/>
    </row>
    <row r="123" spans="2:7" x14ac:dyDescent="0.25">
      <c r="B123" s="1215"/>
      <c r="C123" s="1215"/>
      <c r="D123" s="1215"/>
      <c r="E123" s="1215"/>
      <c r="F123" s="1215"/>
      <c r="G123" s="1215"/>
    </row>
    <row r="124" spans="2:7" x14ac:dyDescent="0.25">
      <c r="B124" s="1215"/>
      <c r="C124" s="1215"/>
      <c r="D124" s="1215"/>
      <c r="E124" s="1215"/>
      <c r="F124" s="1215"/>
      <c r="G124" s="1215"/>
    </row>
    <row r="125" spans="2:7" x14ac:dyDescent="0.25">
      <c r="B125" s="1215"/>
      <c r="C125" s="1215"/>
      <c r="D125" s="1215"/>
      <c r="E125" s="1215"/>
      <c r="F125" s="1215"/>
      <c r="G125" s="1215"/>
    </row>
    <row r="126" spans="2:7" x14ac:dyDescent="0.25">
      <c r="B126" s="1215"/>
      <c r="C126" s="1215"/>
      <c r="D126" s="1215"/>
      <c r="E126" s="1215"/>
      <c r="F126" s="1215"/>
      <c r="G126" s="1215"/>
    </row>
    <row r="127" spans="2:7" ht="12.75" customHeight="1" x14ac:dyDescent="0.25">
      <c r="B127" s="1215"/>
      <c r="C127" s="1215"/>
      <c r="D127" s="1215"/>
      <c r="E127" s="1215"/>
      <c r="F127" s="1215"/>
      <c r="G127" s="1215"/>
    </row>
    <row r="128" spans="2:7" x14ac:dyDescent="0.25">
      <c r="B128" s="486"/>
      <c r="C128" s="486"/>
      <c r="D128" s="486"/>
      <c r="E128" s="486"/>
      <c r="F128" s="486"/>
      <c r="G128" s="486"/>
    </row>
    <row r="129" spans="2:7" x14ac:dyDescent="0.25">
      <c r="B129" s="1215" t="s">
        <v>174</v>
      </c>
      <c r="C129" s="1215"/>
      <c r="D129" s="1215"/>
      <c r="E129" s="1215"/>
      <c r="F129" s="1215"/>
      <c r="G129" s="1215"/>
    </row>
    <row r="130" spans="2:7" x14ac:dyDescent="0.25">
      <c r="B130" s="1215"/>
      <c r="C130" s="1215"/>
      <c r="D130" s="1215"/>
      <c r="E130" s="1215"/>
      <c r="F130" s="1215"/>
      <c r="G130" s="1215"/>
    </row>
    <row r="131" spans="2:7" x14ac:dyDescent="0.25">
      <c r="B131" s="1215"/>
      <c r="C131" s="1215"/>
      <c r="D131" s="1215"/>
      <c r="E131" s="1215"/>
      <c r="F131" s="1215"/>
      <c r="G131" s="1215"/>
    </row>
    <row r="132" spans="2:7" x14ac:dyDescent="0.25">
      <c r="B132" s="1215"/>
      <c r="C132" s="1215"/>
      <c r="D132" s="1215"/>
      <c r="E132" s="1215"/>
      <c r="F132" s="1215"/>
      <c r="G132" s="1215"/>
    </row>
    <row r="133" spans="2:7" x14ac:dyDescent="0.25">
      <c r="B133" s="488"/>
      <c r="C133" s="488"/>
      <c r="D133" s="488"/>
      <c r="E133" s="488"/>
      <c r="F133" s="488"/>
      <c r="G133" s="488"/>
    </row>
    <row r="134" spans="2:7" x14ac:dyDescent="0.25">
      <c r="B134" s="1215" t="s">
        <v>175</v>
      </c>
      <c r="C134" s="1215"/>
      <c r="D134" s="1215"/>
      <c r="E134" s="1215"/>
      <c r="F134" s="1215"/>
      <c r="G134" s="1215"/>
    </row>
    <row r="135" spans="2:7" x14ac:dyDescent="0.25">
      <c r="B135" s="1215"/>
      <c r="C135" s="1215"/>
      <c r="D135" s="1215"/>
      <c r="E135" s="1215"/>
      <c r="F135" s="1215"/>
      <c r="G135" s="1215"/>
    </row>
    <row r="136" spans="2:7" x14ac:dyDescent="0.25">
      <c r="B136" s="1215"/>
      <c r="C136" s="1215"/>
      <c r="D136" s="1215"/>
      <c r="E136" s="1215"/>
      <c r="F136" s="1215"/>
      <c r="G136" s="1215"/>
    </row>
    <row r="137" spans="2:7" x14ac:dyDescent="0.25">
      <c r="B137" s="1215"/>
      <c r="C137" s="1215"/>
      <c r="D137" s="1215"/>
      <c r="E137" s="1215"/>
      <c r="F137" s="1215"/>
      <c r="G137" s="1215"/>
    </row>
    <row r="138" spans="2:7" ht="21.75" customHeight="1" x14ac:dyDescent="0.25">
      <c r="B138" s="1215"/>
      <c r="C138" s="1215"/>
      <c r="D138" s="1215"/>
      <c r="E138" s="1215"/>
      <c r="F138" s="1215"/>
      <c r="G138" s="1215"/>
    </row>
    <row r="139" spans="2:7" x14ac:dyDescent="0.25">
      <c r="B139" s="486"/>
      <c r="C139" s="486"/>
      <c r="D139" s="486"/>
      <c r="E139" s="486"/>
      <c r="F139" s="486"/>
      <c r="G139" s="486"/>
    </row>
    <row r="140" spans="2:7" ht="33.75" customHeight="1" x14ac:dyDescent="0.25">
      <c r="B140" s="1219" t="s">
        <v>176</v>
      </c>
      <c r="C140" s="1220"/>
      <c r="D140" s="1220"/>
      <c r="E140" s="1220"/>
      <c r="F140" s="1220"/>
      <c r="G140" s="1220"/>
    </row>
    <row r="141" spans="2:7" x14ac:dyDescent="0.25">
      <c r="B141" s="1215" t="s">
        <v>177</v>
      </c>
      <c r="C141" s="1216"/>
      <c r="D141" s="1216"/>
      <c r="E141" s="1216"/>
      <c r="F141" s="1216"/>
      <c r="G141" s="1216"/>
    </row>
    <row r="142" spans="2:7" x14ac:dyDescent="0.25">
      <c r="B142" s="1215"/>
      <c r="C142" s="1216"/>
      <c r="D142" s="1216"/>
      <c r="E142" s="1216"/>
      <c r="F142" s="1216"/>
      <c r="G142" s="1216"/>
    </row>
    <row r="143" spans="2:7" x14ac:dyDescent="0.25">
      <c r="B143" s="1215"/>
      <c r="C143" s="1216"/>
      <c r="D143" s="1216"/>
      <c r="E143" s="1216"/>
      <c r="F143" s="1216"/>
      <c r="G143" s="1216"/>
    </row>
    <row r="144" spans="2:7" x14ac:dyDescent="0.25">
      <c r="B144" s="1215"/>
      <c r="C144" s="1216"/>
      <c r="D144" s="1216"/>
      <c r="E144" s="1216"/>
      <c r="F144" s="1216"/>
      <c r="G144" s="1216"/>
    </row>
    <row r="145" spans="2:7" x14ac:dyDescent="0.25">
      <c r="B145" s="1215"/>
      <c r="C145" s="1216"/>
      <c r="D145" s="1216"/>
      <c r="E145" s="1216"/>
      <c r="F145" s="1216"/>
      <c r="G145" s="1216"/>
    </row>
    <row r="146" spans="2:7" x14ac:dyDescent="0.25">
      <c r="B146" s="1215"/>
      <c r="C146" s="1216"/>
      <c r="D146" s="1216"/>
      <c r="E146" s="1216"/>
      <c r="F146" s="1216"/>
      <c r="G146" s="1216"/>
    </row>
    <row r="147" spans="2:7" ht="12" customHeight="1" x14ac:dyDescent="0.25">
      <c r="B147" s="1215"/>
      <c r="C147" s="1216"/>
      <c r="D147" s="1216"/>
      <c r="E147" s="1216"/>
      <c r="F147" s="1216"/>
      <c r="G147" s="1216"/>
    </row>
    <row r="148" spans="2:7" ht="42" hidden="1" customHeight="1" x14ac:dyDescent="0.25">
      <c r="B148" s="1215"/>
      <c r="C148" s="1216"/>
      <c r="D148" s="1216"/>
      <c r="E148" s="1216"/>
      <c r="F148" s="1216"/>
      <c r="G148" s="1216"/>
    </row>
    <row r="149" spans="2:7" x14ac:dyDescent="0.25">
      <c r="B149" s="1215" t="s">
        <v>178</v>
      </c>
      <c r="C149" s="1216"/>
      <c r="D149" s="1216"/>
      <c r="E149" s="1216"/>
      <c r="F149" s="1216"/>
      <c r="G149" s="1216"/>
    </row>
    <row r="150" spans="2:7" ht="12.75" customHeight="1" x14ac:dyDescent="0.25">
      <c r="B150" s="1215"/>
      <c r="C150" s="1216"/>
      <c r="D150" s="1216"/>
      <c r="E150" s="1216"/>
      <c r="F150" s="1216"/>
      <c r="G150" s="1216"/>
    </row>
    <row r="151" spans="2:7" x14ac:dyDescent="0.25">
      <c r="B151" s="1215"/>
      <c r="C151" s="1216"/>
      <c r="D151" s="1216"/>
      <c r="E151" s="1216"/>
      <c r="F151" s="1216"/>
      <c r="G151" s="1216"/>
    </row>
    <row r="152" spans="2:7" x14ac:dyDescent="0.25">
      <c r="B152" s="1215"/>
      <c r="C152" s="1216"/>
      <c r="D152" s="1216"/>
      <c r="E152" s="1216"/>
      <c r="F152" s="1216"/>
      <c r="G152" s="1216"/>
    </row>
    <row r="153" spans="2:7" x14ac:dyDescent="0.25">
      <c r="B153" s="1215"/>
      <c r="C153" s="1216"/>
      <c r="D153" s="1216"/>
      <c r="E153" s="1216"/>
      <c r="F153" s="1216"/>
      <c r="G153" s="1216"/>
    </row>
    <row r="154" spans="2:7" x14ac:dyDescent="0.25">
      <c r="B154" s="1215"/>
      <c r="C154" s="1216"/>
      <c r="D154" s="1216"/>
      <c r="E154" s="1216"/>
      <c r="F154" s="1216"/>
      <c r="G154" s="1216"/>
    </row>
    <row r="155" spans="2:7" x14ac:dyDescent="0.25">
      <c r="B155" s="1215"/>
      <c r="C155" s="1216"/>
      <c r="D155" s="1216"/>
      <c r="E155" s="1216"/>
      <c r="F155" s="1216"/>
      <c r="G155" s="1216"/>
    </row>
    <row r="156" spans="2:7" ht="39.75" customHeight="1" x14ac:dyDescent="0.25">
      <c r="B156" s="1215"/>
      <c r="C156" s="1216"/>
      <c r="D156" s="1216"/>
      <c r="E156" s="1216"/>
      <c r="F156" s="1216"/>
      <c r="G156" s="1216"/>
    </row>
    <row r="157" spans="2:7" ht="15.75" customHeight="1" x14ac:dyDescent="0.25">
      <c r="B157" s="1215"/>
      <c r="C157" s="1216"/>
      <c r="D157" s="1216"/>
      <c r="E157" s="1216"/>
      <c r="F157" s="1216"/>
      <c r="G157" s="1216"/>
    </row>
    <row r="158" spans="2:7" ht="28.5" customHeight="1" x14ac:dyDescent="0.25">
      <c r="B158" s="1215"/>
      <c r="C158" s="1216"/>
      <c r="D158" s="1216"/>
      <c r="E158" s="1216"/>
      <c r="F158" s="1216"/>
      <c r="G158" s="1216"/>
    </row>
    <row r="159" spans="2:7" ht="61.5" customHeight="1" x14ac:dyDescent="0.25">
      <c r="B159" s="1215"/>
      <c r="C159" s="1216"/>
      <c r="D159" s="1216"/>
      <c r="E159" s="1216"/>
      <c r="F159" s="1216"/>
      <c r="G159" s="1216"/>
    </row>
    <row r="160" spans="2:7" ht="32.25" customHeight="1" x14ac:dyDescent="0.25">
      <c r="B160" s="1219" t="s">
        <v>179</v>
      </c>
      <c r="C160" s="1220"/>
      <c r="D160" s="1220"/>
      <c r="E160" s="1220"/>
      <c r="F160" s="1220"/>
      <c r="G160" s="1220"/>
    </row>
    <row r="161" spans="2:7" x14ac:dyDescent="0.25">
      <c r="B161" s="405"/>
      <c r="C161" s="405"/>
      <c r="D161" s="405"/>
      <c r="E161" s="405"/>
      <c r="F161" s="405"/>
      <c r="G161" s="405"/>
    </row>
    <row r="162" spans="2:7" x14ac:dyDescent="0.25">
      <c r="B162" s="1215" t="s">
        <v>180</v>
      </c>
      <c r="C162" s="1216"/>
      <c r="D162" s="1216"/>
      <c r="E162" s="1216"/>
      <c r="F162" s="1216"/>
      <c r="G162" s="1216"/>
    </row>
    <row r="163" spans="2:7" x14ac:dyDescent="0.25">
      <c r="B163" s="1215"/>
      <c r="C163" s="1216"/>
      <c r="D163" s="1216"/>
      <c r="E163" s="1216"/>
      <c r="F163" s="1216"/>
      <c r="G163" s="1216"/>
    </row>
    <row r="164" spans="2:7" x14ac:dyDescent="0.25">
      <c r="B164" s="1215"/>
      <c r="C164" s="1216"/>
      <c r="D164" s="1216"/>
      <c r="E164" s="1216"/>
      <c r="F164" s="1216"/>
      <c r="G164" s="1216"/>
    </row>
    <row r="165" spans="2:7" x14ac:dyDescent="0.25">
      <c r="B165" s="1215"/>
      <c r="C165" s="1216"/>
      <c r="D165" s="1216"/>
      <c r="E165" s="1216"/>
      <c r="F165" s="1216"/>
      <c r="G165" s="1216"/>
    </row>
    <row r="166" spans="2:7" x14ac:dyDescent="0.25">
      <c r="B166" s="1215"/>
      <c r="C166" s="1216"/>
      <c r="D166" s="1216"/>
      <c r="E166" s="1216"/>
      <c r="F166" s="1216"/>
      <c r="G166" s="1216"/>
    </row>
    <row r="167" spans="2:7" x14ac:dyDescent="0.25">
      <c r="B167" s="1215"/>
      <c r="C167" s="1216"/>
      <c r="D167" s="1216"/>
      <c r="E167" s="1216"/>
      <c r="F167" s="1216"/>
      <c r="G167" s="1216"/>
    </row>
    <row r="168" spans="2:7" x14ac:dyDescent="0.25">
      <c r="B168" s="1215"/>
      <c r="C168" s="1216"/>
      <c r="D168" s="1216"/>
      <c r="E168" s="1216"/>
      <c r="F168" s="1216"/>
      <c r="G168" s="1216"/>
    </row>
    <row r="169" spans="2:7" ht="57.75" customHeight="1" x14ac:dyDescent="0.25">
      <c r="B169" s="1215"/>
      <c r="C169" s="1216"/>
      <c r="D169" s="1216"/>
      <c r="E169" s="1216"/>
      <c r="F169" s="1216"/>
      <c r="G169" s="1216"/>
    </row>
    <row r="170" spans="2:7" ht="99.75" customHeight="1" x14ac:dyDescent="0.25">
      <c r="B170" s="1215"/>
      <c r="C170" s="1216"/>
      <c r="D170" s="1216"/>
      <c r="E170" s="1216"/>
      <c r="F170" s="1216"/>
      <c r="G170" s="1216"/>
    </row>
    <row r="171" spans="2:7" ht="189.75" customHeight="1" x14ac:dyDescent="0.25">
      <c r="B171" s="1215"/>
      <c r="C171" s="1216"/>
      <c r="D171" s="1216"/>
      <c r="E171" s="1216"/>
      <c r="F171" s="1216"/>
      <c r="G171" s="1216"/>
    </row>
    <row r="172" spans="2:7" ht="162.75" customHeight="1" x14ac:dyDescent="0.25">
      <c r="B172" s="1215" t="s">
        <v>181</v>
      </c>
      <c r="C172" s="1216"/>
      <c r="D172" s="1216"/>
      <c r="E172" s="1216"/>
      <c r="F172" s="1216"/>
      <c r="G172" s="1216"/>
    </row>
    <row r="173" spans="2:7" ht="59.25" customHeight="1" x14ac:dyDescent="0.25">
      <c r="B173" s="489"/>
      <c r="C173" s="490"/>
      <c r="D173" s="490"/>
      <c r="E173" s="490"/>
      <c r="F173" s="490"/>
      <c r="G173" s="490"/>
    </row>
    <row r="174" spans="2:7" ht="31.5" customHeight="1" x14ac:dyDescent="0.25">
      <c r="B174" s="1213" t="s">
        <v>182</v>
      </c>
      <c r="C174" s="1214"/>
      <c r="D174" s="1214"/>
      <c r="E174" s="1214"/>
      <c r="F174" s="1214"/>
      <c r="G174" s="1214"/>
    </row>
    <row r="175" spans="2:7" ht="15" customHeight="1" x14ac:dyDescent="0.25">
      <c r="B175" s="1215" t="s">
        <v>183</v>
      </c>
      <c r="C175" s="1216"/>
      <c r="D175" s="1216"/>
      <c r="E175" s="1216"/>
      <c r="F175" s="1216"/>
      <c r="G175" s="1216"/>
    </row>
    <row r="176" spans="2:7" ht="15" customHeight="1" x14ac:dyDescent="0.25">
      <c r="B176" s="1215"/>
      <c r="C176" s="1216"/>
      <c r="D176" s="1216"/>
      <c r="E176" s="1216"/>
      <c r="F176" s="1216"/>
      <c r="G176" s="1216"/>
    </row>
    <row r="177" spans="2:7" ht="15" customHeight="1" x14ac:dyDescent="0.25">
      <c r="B177" s="1215"/>
      <c r="C177" s="1216"/>
      <c r="D177" s="1216"/>
      <c r="E177" s="1216"/>
      <c r="F177" s="1216"/>
      <c r="G177" s="1216"/>
    </row>
    <row r="178" spans="2:7" ht="15" customHeight="1" x14ac:dyDescent="0.25">
      <c r="B178" s="1215"/>
      <c r="C178" s="1216"/>
      <c r="D178" s="1216"/>
      <c r="E178" s="1216"/>
      <c r="F178" s="1216"/>
      <c r="G178" s="1216"/>
    </row>
    <row r="179" spans="2:7" ht="15" customHeight="1" x14ac:dyDescent="0.25">
      <c r="B179" s="1215"/>
      <c r="C179" s="1216"/>
      <c r="D179" s="1216"/>
      <c r="E179" s="1216"/>
      <c r="F179" s="1216"/>
      <c r="G179" s="1216"/>
    </row>
    <row r="180" spans="2:7" ht="21.75" customHeight="1" x14ac:dyDescent="0.25">
      <c r="B180" s="1215"/>
      <c r="C180" s="1216"/>
      <c r="D180" s="1216"/>
      <c r="E180" s="1216"/>
      <c r="F180" s="1216"/>
      <c r="G180" s="1216"/>
    </row>
    <row r="181" spans="2:7" ht="15" customHeight="1" x14ac:dyDescent="0.25">
      <c r="B181" s="1215"/>
      <c r="C181" s="1216"/>
      <c r="D181" s="1216"/>
      <c r="E181" s="1216"/>
      <c r="F181" s="1216"/>
      <c r="G181" s="1216"/>
    </row>
    <row r="182" spans="2:7" ht="15" customHeight="1" x14ac:dyDescent="0.25">
      <c r="B182" s="1215"/>
      <c r="C182" s="1216"/>
      <c r="D182" s="1216"/>
      <c r="E182" s="1216"/>
      <c r="F182" s="1216"/>
      <c r="G182" s="1216"/>
    </row>
    <row r="183" spans="2:7" ht="31.5" customHeight="1" x14ac:dyDescent="0.25">
      <c r="B183" s="1213" t="s">
        <v>184</v>
      </c>
      <c r="C183" s="1213"/>
      <c r="D183" s="1213"/>
      <c r="E183" s="1213"/>
      <c r="F183" s="1213"/>
      <c r="G183" s="1213"/>
    </row>
    <row r="184" spans="2:7" ht="15" customHeight="1" x14ac:dyDescent="0.25">
      <c r="B184" s="1215" t="s">
        <v>185</v>
      </c>
      <c r="C184" s="1216"/>
      <c r="D184" s="1216"/>
      <c r="E184" s="1216"/>
      <c r="F184" s="1216"/>
      <c r="G184" s="1216"/>
    </row>
    <row r="185" spans="2:7" ht="15" customHeight="1" x14ac:dyDescent="0.25">
      <c r="B185" s="1215"/>
      <c r="C185" s="1216"/>
      <c r="D185" s="1216"/>
      <c r="E185" s="1216"/>
      <c r="F185" s="1216"/>
      <c r="G185" s="1216"/>
    </row>
    <row r="186" spans="2:7" x14ac:dyDescent="0.25">
      <c r="B186" s="1215"/>
      <c r="C186" s="1216"/>
      <c r="D186" s="1216"/>
      <c r="E186" s="1216"/>
      <c r="F186" s="1216"/>
      <c r="G186" s="1216"/>
    </row>
    <row r="187" spans="2:7" x14ac:dyDescent="0.25">
      <c r="B187" s="1215"/>
      <c r="C187" s="1216"/>
      <c r="D187" s="1216"/>
      <c r="E187" s="1216"/>
      <c r="F187" s="1216"/>
      <c r="G187" s="1216"/>
    </row>
    <row r="188" spans="2:7" x14ac:dyDescent="0.25">
      <c r="B188" s="1215"/>
      <c r="C188" s="1216"/>
      <c r="D188" s="1216"/>
      <c r="E188" s="1216"/>
      <c r="F188" s="1216"/>
      <c r="G188" s="1216"/>
    </row>
    <row r="189" spans="2:7" x14ac:dyDescent="0.25">
      <c r="B189" s="1215"/>
      <c r="C189" s="1216"/>
      <c r="D189" s="1216"/>
      <c r="E189" s="1216"/>
      <c r="F189" s="1216"/>
      <c r="G189" s="1216"/>
    </row>
    <row r="190" spans="2:7" x14ac:dyDescent="0.25">
      <c r="B190" s="1215"/>
      <c r="C190" s="1216"/>
      <c r="D190" s="1216"/>
      <c r="E190" s="1216"/>
      <c r="F190" s="1216"/>
      <c r="G190" s="1216"/>
    </row>
    <row r="191" spans="2:7" x14ac:dyDescent="0.25">
      <c r="B191" s="1215"/>
      <c r="C191" s="1216"/>
      <c r="D191" s="1216"/>
      <c r="E191" s="1216"/>
      <c r="F191" s="1216"/>
      <c r="G191" s="1216"/>
    </row>
    <row r="192" spans="2:7" x14ac:dyDescent="0.25">
      <c r="B192" s="1215"/>
      <c r="C192" s="1216"/>
      <c r="D192" s="1216"/>
      <c r="E192" s="1216"/>
      <c r="F192" s="1216"/>
      <c r="G192" s="1216"/>
    </row>
    <row r="193" spans="2:7" ht="14.25" customHeight="1" x14ac:dyDescent="0.25">
      <c r="B193" s="1215"/>
      <c r="C193" s="1216"/>
      <c r="D193" s="1216"/>
      <c r="E193" s="1216"/>
      <c r="F193" s="1216"/>
      <c r="G193" s="1216"/>
    </row>
    <row r="194" spans="2:7" ht="123.75" customHeight="1" x14ac:dyDescent="0.25">
      <c r="B194" s="1215"/>
      <c r="C194" s="1216"/>
      <c r="D194" s="1216"/>
      <c r="E194" s="1216"/>
      <c r="F194" s="1216"/>
      <c r="G194" s="1216"/>
    </row>
    <row r="195" spans="2:7" ht="137.25" customHeight="1" x14ac:dyDescent="0.25">
      <c r="B195" s="1215" t="s">
        <v>186</v>
      </c>
      <c r="C195" s="1216"/>
      <c r="D195" s="1216"/>
      <c r="E195" s="1216"/>
      <c r="F195" s="1216"/>
      <c r="G195" s="1216"/>
    </row>
    <row r="196" spans="2:7" x14ac:dyDescent="0.25">
      <c r="B196" s="1215"/>
      <c r="C196" s="1215"/>
      <c r="D196" s="1215"/>
      <c r="E196" s="1215"/>
      <c r="F196" s="1215"/>
      <c r="G196" s="1215"/>
    </row>
    <row r="197" spans="2:7" x14ac:dyDescent="0.25">
      <c r="B197" s="1213" t="s">
        <v>187</v>
      </c>
      <c r="C197" s="1214"/>
      <c r="D197" s="1214"/>
      <c r="E197" s="1214"/>
      <c r="F197" s="1214"/>
      <c r="G197" s="1214"/>
    </row>
    <row r="198" spans="2:7" ht="11.25" customHeight="1" x14ac:dyDescent="0.25"/>
    <row r="199" spans="2:7" ht="15" customHeight="1" x14ac:dyDescent="0.25">
      <c r="B199" s="1215" t="s">
        <v>188</v>
      </c>
      <c r="C199" s="1216"/>
      <c r="D199" s="1216"/>
      <c r="E199" s="1216"/>
      <c r="F199" s="1216"/>
      <c r="G199" s="1216"/>
    </row>
    <row r="200" spans="2:7" ht="15" customHeight="1" x14ac:dyDescent="0.25">
      <c r="B200" s="1215"/>
      <c r="C200" s="1216"/>
      <c r="D200" s="1216"/>
      <c r="E200" s="1216"/>
      <c r="F200" s="1216"/>
      <c r="G200" s="1216"/>
    </row>
    <row r="201" spans="2:7" ht="15" customHeight="1" x14ac:dyDescent="0.25">
      <c r="B201" s="1215"/>
      <c r="C201" s="1216"/>
      <c r="D201" s="1216"/>
      <c r="E201" s="1216"/>
      <c r="F201" s="1216"/>
      <c r="G201" s="1216"/>
    </row>
    <row r="202" spans="2:7" ht="15" customHeight="1" x14ac:dyDescent="0.25">
      <c r="B202" s="1215"/>
      <c r="C202" s="1216"/>
      <c r="D202" s="1216"/>
      <c r="E202" s="1216"/>
      <c r="F202" s="1216"/>
      <c r="G202" s="1216"/>
    </row>
    <row r="203" spans="2:7" ht="15" customHeight="1" x14ac:dyDescent="0.25">
      <c r="B203" s="1215"/>
      <c r="C203" s="1216"/>
      <c r="D203" s="1216"/>
      <c r="E203" s="1216"/>
      <c r="F203" s="1216"/>
      <c r="G203" s="1216"/>
    </row>
    <row r="204" spans="2:7" ht="15" customHeight="1" x14ac:dyDescent="0.25">
      <c r="B204" s="1215"/>
      <c r="C204" s="1216"/>
      <c r="D204" s="1216"/>
      <c r="E204" s="1216"/>
      <c r="F204" s="1216"/>
      <c r="G204" s="1216"/>
    </row>
    <row r="205" spans="2:7" ht="15" customHeight="1" x14ac:dyDescent="0.25">
      <c r="B205" s="1215"/>
      <c r="C205" s="1216"/>
      <c r="D205" s="1216"/>
      <c r="E205" s="1216"/>
      <c r="F205" s="1216"/>
      <c r="G205" s="1216"/>
    </row>
    <row r="206" spans="2:7" ht="15" customHeight="1" x14ac:dyDescent="0.25">
      <c r="B206" s="1215"/>
      <c r="C206" s="1216"/>
      <c r="D206" s="1216"/>
      <c r="E206" s="1216"/>
      <c r="F206" s="1216"/>
      <c r="G206" s="1216"/>
    </row>
    <row r="207" spans="2:7" ht="15" customHeight="1" x14ac:dyDescent="0.25">
      <c r="B207" s="1215"/>
      <c r="C207" s="1216"/>
      <c r="D207" s="1216"/>
      <c r="E207" s="1216"/>
      <c r="F207" s="1216"/>
      <c r="G207" s="1216"/>
    </row>
    <row r="208" spans="2:7" x14ac:dyDescent="0.25">
      <c r="B208" s="1215"/>
      <c r="C208" s="1216"/>
      <c r="D208" s="1216"/>
      <c r="E208" s="1216"/>
      <c r="F208" s="1216"/>
      <c r="G208" s="1216"/>
    </row>
    <row r="209" spans="2:9" x14ac:dyDescent="0.25">
      <c r="B209" s="1215"/>
      <c r="C209" s="1216"/>
      <c r="D209" s="1216"/>
      <c r="E209" s="1216"/>
      <c r="F209" s="1216"/>
      <c r="G209" s="1216"/>
    </row>
    <row r="210" spans="2:9" ht="149.25" customHeight="1" x14ac:dyDescent="0.25">
      <c r="B210" s="1215"/>
      <c r="C210" s="1216"/>
      <c r="D210" s="1216"/>
      <c r="E210" s="1216"/>
      <c r="F210" s="1216"/>
      <c r="G210" s="1216"/>
    </row>
    <row r="211" spans="2:9" ht="15" customHeight="1" x14ac:dyDescent="0.25">
      <c r="B211" s="1215" t="s">
        <v>189</v>
      </c>
      <c r="C211" s="1215"/>
      <c r="D211" s="1215"/>
      <c r="E211" s="1215"/>
      <c r="F211" s="1215"/>
      <c r="G211" s="1215"/>
    </row>
    <row r="212" spans="2:9" x14ac:dyDescent="0.25">
      <c r="B212" s="1215"/>
      <c r="C212" s="1215"/>
      <c r="D212" s="1215"/>
      <c r="E212" s="1215"/>
      <c r="F212" s="1215"/>
      <c r="G212" s="1215"/>
    </row>
    <row r="213" spans="2:9" x14ac:dyDescent="0.25">
      <c r="B213" s="1215"/>
      <c r="C213" s="1215"/>
      <c r="D213" s="1215"/>
      <c r="E213" s="1215"/>
      <c r="F213" s="1215"/>
      <c r="G213" s="1215"/>
    </row>
    <row r="214" spans="2:9" x14ac:dyDescent="0.25">
      <c r="B214" s="1215"/>
      <c r="C214" s="1215"/>
      <c r="D214" s="1215"/>
      <c r="E214" s="1215"/>
      <c r="F214" s="1215"/>
      <c r="G214" s="1215"/>
    </row>
    <row r="215" spans="2:9" x14ac:dyDescent="0.25">
      <c r="B215" s="1215"/>
      <c r="C215" s="1215"/>
      <c r="D215" s="1215"/>
      <c r="E215" s="1215"/>
      <c r="F215" s="1215"/>
      <c r="G215" s="1215"/>
    </row>
    <row r="216" spans="2:9" x14ac:dyDescent="0.25">
      <c r="B216" s="1215"/>
      <c r="C216" s="1215"/>
      <c r="D216" s="1215"/>
      <c r="E216" s="1215"/>
      <c r="F216" s="1215"/>
      <c r="G216" s="1215"/>
    </row>
    <row r="217" spans="2:9" x14ac:dyDescent="0.25">
      <c r="B217" s="1215"/>
      <c r="C217" s="1215"/>
      <c r="D217" s="1215"/>
      <c r="E217" s="1215"/>
      <c r="F217" s="1215"/>
      <c r="G217" s="1215"/>
    </row>
    <row r="218" spans="2:9" ht="9.75" customHeight="1" x14ac:dyDescent="0.25">
      <c r="B218" s="1215"/>
      <c r="C218" s="1215"/>
      <c r="D218" s="1215"/>
      <c r="E218" s="1215"/>
      <c r="F218" s="1215"/>
      <c r="G218" s="1215"/>
    </row>
    <row r="219" spans="2:9" ht="51" customHeight="1" x14ac:dyDescent="0.25">
      <c r="B219" s="1215"/>
      <c r="C219" s="1215"/>
      <c r="D219" s="1215"/>
      <c r="E219" s="1215"/>
      <c r="F219" s="1215"/>
      <c r="G219" s="1215"/>
    </row>
    <row r="220" spans="2:9" ht="15" customHeight="1" x14ac:dyDescent="0.25">
      <c r="B220" s="1215" t="s">
        <v>190</v>
      </c>
      <c r="C220" s="1215"/>
      <c r="D220" s="1215"/>
      <c r="E220" s="1215"/>
      <c r="F220" s="1215"/>
      <c r="G220" s="1215"/>
    </row>
    <row r="221" spans="2:9" x14ac:dyDescent="0.25">
      <c r="B221" s="1215"/>
      <c r="C221" s="1215"/>
      <c r="D221" s="1215"/>
      <c r="E221" s="1215"/>
      <c r="F221" s="1215"/>
      <c r="G221" s="1215"/>
      <c r="I221" s="491"/>
    </row>
    <row r="222" spans="2:9" ht="27.75" customHeight="1" x14ac:dyDescent="0.25">
      <c r="B222" s="1215"/>
      <c r="C222" s="1215"/>
      <c r="D222" s="1215"/>
      <c r="E222" s="1215"/>
      <c r="F222" s="1215"/>
      <c r="G222" s="1215"/>
    </row>
    <row r="223" spans="2:9" x14ac:dyDescent="0.25">
      <c r="B223" s="492"/>
      <c r="C223" s="492"/>
      <c r="D223" s="492"/>
      <c r="E223" s="492"/>
      <c r="F223" s="492"/>
      <c r="G223" s="492"/>
    </row>
    <row r="224" spans="2:9" x14ac:dyDescent="0.25">
      <c r="B224" s="1213" t="s">
        <v>191</v>
      </c>
      <c r="C224" s="1214"/>
      <c r="D224" s="1214"/>
      <c r="E224" s="1214"/>
      <c r="F224" s="1214"/>
      <c r="G224" s="1214"/>
    </row>
    <row r="226" spans="2:7" ht="15" customHeight="1" x14ac:dyDescent="0.25">
      <c r="B226" s="1215" t="s">
        <v>192</v>
      </c>
      <c r="C226" s="1216"/>
      <c r="D226" s="1216"/>
      <c r="E226" s="1216"/>
      <c r="F226" s="1216"/>
      <c r="G226" s="1216"/>
    </row>
    <row r="227" spans="2:7" ht="15" customHeight="1" x14ac:dyDescent="0.25">
      <c r="B227" s="1215"/>
      <c r="C227" s="1216"/>
      <c r="D227" s="1216"/>
      <c r="E227" s="1216"/>
      <c r="F227" s="1216"/>
      <c r="G227" s="1216"/>
    </row>
    <row r="228" spans="2:7" ht="15" customHeight="1" x14ac:dyDescent="0.25">
      <c r="B228" s="1215"/>
      <c r="C228" s="1216"/>
      <c r="D228" s="1216"/>
      <c r="E228" s="1216"/>
      <c r="F228" s="1216"/>
      <c r="G228" s="1216"/>
    </row>
    <row r="229" spans="2:7" ht="15" customHeight="1" x14ac:dyDescent="0.25">
      <c r="B229" s="1215"/>
      <c r="C229" s="1216"/>
      <c r="D229" s="1216"/>
      <c r="E229" s="1216"/>
      <c r="F229" s="1216"/>
      <c r="G229" s="1216"/>
    </row>
    <row r="230" spans="2:7" ht="15" customHeight="1" x14ac:dyDescent="0.25">
      <c r="B230" s="1215"/>
      <c r="C230" s="1216"/>
      <c r="D230" s="1216"/>
      <c r="E230" s="1216"/>
      <c r="F230" s="1216"/>
      <c r="G230" s="1216"/>
    </row>
    <row r="231" spans="2:7" ht="15" customHeight="1" x14ac:dyDescent="0.25">
      <c r="B231" s="1215"/>
      <c r="C231" s="1216"/>
      <c r="D231" s="1216"/>
      <c r="E231" s="1216"/>
      <c r="F231" s="1216"/>
      <c r="G231" s="1216"/>
    </row>
    <row r="232" spans="2:7" ht="15" customHeight="1" x14ac:dyDescent="0.25">
      <c r="B232" s="1215"/>
      <c r="C232" s="1216"/>
      <c r="D232" s="1216"/>
      <c r="E232" s="1216"/>
      <c r="F232" s="1216"/>
      <c r="G232" s="1216"/>
    </row>
    <row r="233" spans="2:7" x14ac:dyDescent="0.25">
      <c r="B233" s="1215"/>
      <c r="C233" s="1216"/>
      <c r="D233" s="1216"/>
      <c r="E233" s="1216"/>
      <c r="F233" s="1216"/>
      <c r="G233" s="1216"/>
    </row>
    <row r="234" spans="2:7" ht="96.75" customHeight="1" x14ac:dyDescent="0.25">
      <c r="B234" s="1215" t="s">
        <v>193</v>
      </c>
      <c r="C234" s="1218"/>
      <c r="D234" s="1218"/>
      <c r="E234" s="1218"/>
      <c r="F234" s="1218"/>
      <c r="G234" s="1218"/>
    </row>
    <row r="235" spans="2:7" ht="15" hidden="1" customHeight="1" x14ac:dyDescent="0.25">
      <c r="B235" s="1215"/>
      <c r="C235" s="1218"/>
      <c r="D235" s="1218"/>
      <c r="E235" s="1218"/>
      <c r="F235" s="1218"/>
      <c r="G235" s="1218"/>
    </row>
    <row r="236" spans="2:7" ht="15" hidden="1" customHeight="1" x14ac:dyDescent="0.25">
      <c r="B236" s="1215"/>
      <c r="C236" s="1218"/>
      <c r="D236" s="1218"/>
      <c r="E236" s="1218"/>
      <c r="F236" s="1218"/>
      <c r="G236" s="1218"/>
    </row>
    <row r="237" spans="2:7" ht="15" hidden="1" customHeight="1" x14ac:dyDescent="0.25">
      <c r="B237" s="1215"/>
      <c r="C237" s="1218"/>
      <c r="D237" s="1218"/>
      <c r="E237" s="1218"/>
      <c r="F237" s="1218"/>
      <c r="G237" s="1218"/>
    </row>
    <row r="238" spans="2:7" ht="15" hidden="1" customHeight="1" x14ac:dyDescent="0.25">
      <c r="B238" s="1215"/>
      <c r="C238" s="1218"/>
      <c r="D238" s="1218"/>
      <c r="E238" s="1218"/>
      <c r="F238" s="1218"/>
      <c r="G238" s="1218"/>
    </row>
    <row r="239" spans="2:7" ht="15" hidden="1" customHeight="1" x14ac:dyDescent="0.25">
      <c r="B239" s="1218"/>
      <c r="C239" s="1218"/>
      <c r="D239" s="1218"/>
      <c r="E239" s="1218"/>
      <c r="F239" s="1218"/>
      <c r="G239" s="1218"/>
    </row>
    <row r="240" spans="2:7" ht="15" customHeight="1" x14ac:dyDescent="0.25">
      <c r="B240" s="1221" t="s">
        <v>194</v>
      </c>
      <c r="C240" s="1221"/>
      <c r="D240" s="1221"/>
      <c r="E240" s="1221"/>
      <c r="F240" s="1221"/>
      <c r="G240" s="1221"/>
    </row>
    <row r="241" spans="2:7" ht="15" customHeight="1" x14ac:dyDescent="0.25">
      <c r="B241" s="1221"/>
      <c r="C241" s="1221"/>
      <c r="D241" s="1221"/>
      <c r="E241" s="1221"/>
      <c r="F241" s="1221"/>
      <c r="G241" s="1221"/>
    </row>
    <row r="242" spans="2:7" ht="15" customHeight="1" x14ac:dyDescent="0.25">
      <c r="B242" s="1221"/>
      <c r="C242" s="1221"/>
      <c r="D242" s="1221"/>
      <c r="E242" s="1221"/>
      <c r="F242" s="1221"/>
      <c r="G242" s="1221"/>
    </row>
    <row r="243" spans="2:7" ht="15" customHeight="1" x14ac:dyDescent="0.25">
      <c r="B243" s="1221"/>
      <c r="C243" s="1221"/>
      <c r="D243" s="1221"/>
      <c r="E243" s="1221"/>
      <c r="F243" s="1221"/>
      <c r="G243" s="1221"/>
    </row>
    <row r="244" spans="2:7" ht="15" customHeight="1" x14ac:dyDescent="0.25">
      <c r="B244" s="1221"/>
      <c r="C244" s="1221"/>
      <c r="D244" s="1221"/>
      <c r="E244" s="1221"/>
      <c r="F244" s="1221"/>
      <c r="G244" s="1221"/>
    </row>
    <row r="246" spans="2:7" x14ac:dyDescent="0.25">
      <c r="B246" s="1213" t="s">
        <v>195</v>
      </c>
      <c r="C246" s="1214"/>
      <c r="D246" s="1214"/>
      <c r="E246" s="1214"/>
      <c r="F246" s="1214"/>
      <c r="G246" s="1214"/>
    </row>
    <row r="247" spans="2:7" ht="15" customHeight="1" x14ac:dyDescent="0.25">
      <c r="B247" s="1215" t="s">
        <v>196</v>
      </c>
      <c r="C247" s="1216"/>
      <c r="D247" s="1216"/>
      <c r="E247" s="1216"/>
      <c r="F247" s="1216"/>
      <c r="G247" s="1216"/>
    </row>
    <row r="248" spans="2:7" ht="15" customHeight="1" x14ac:dyDescent="0.25">
      <c r="B248" s="1215"/>
      <c r="C248" s="1216"/>
      <c r="D248" s="1216"/>
      <c r="E248" s="1216"/>
      <c r="F248" s="1216"/>
      <c r="G248" s="1216"/>
    </row>
    <row r="249" spans="2:7" ht="15" customHeight="1" x14ac:dyDescent="0.25">
      <c r="B249" s="1215"/>
      <c r="C249" s="1216"/>
      <c r="D249" s="1216"/>
      <c r="E249" s="1216"/>
      <c r="F249" s="1216"/>
      <c r="G249" s="1216"/>
    </row>
    <row r="250" spans="2:7" ht="15" customHeight="1" x14ac:dyDescent="0.25">
      <c r="B250" s="1215"/>
      <c r="C250" s="1216"/>
      <c r="D250" s="1216"/>
      <c r="E250" s="1216"/>
      <c r="F250" s="1216"/>
      <c r="G250" s="1216"/>
    </row>
    <row r="251" spans="2:7" ht="15" customHeight="1" x14ac:dyDescent="0.25">
      <c r="B251" s="1215"/>
      <c r="C251" s="1216"/>
      <c r="D251" s="1216"/>
      <c r="E251" s="1216"/>
      <c r="F251" s="1216"/>
      <c r="G251" s="1216"/>
    </row>
    <row r="252" spans="2:7" ht="15" customHeight="1" x14ac:dyDescent="0.25">
      <c r="B252" s="1215"/>
      <c r="C252" s="1216"/>
      <c r="D252" s="1216"/>
      <c r="E252" s="1216"/>
      <c r="F252" s="1216"/>
      <c r="G252" s="1216"/>
    </row>
    <row r="253" spans="2:7" ht="15" customHeight="1" x14ac:dyDescent="0.25">
      <c r="B253" s="1215"/>
      <c r="C253" s="1216"/>
      <c r="D253" s="1216"/>
      <c r="E253" s="1216"/>
      <c r="F253" s="1216"/>
      <c r="G253" s="1216"/>
    </row>
    <row r="254" spans="2:7" ht="15" customHeight="1" x14ac:dyDescent="0.25">
      <c r="B254" s="1215"/>
      <c r="C254" s="1216"/>
      <c r="D254" s="1216"/>
      <c r="E254" s="1216"/>
      <c r="F254" s="1216"/>
      <c r="G254" s="1216"/>
    </row>
    <row r="255" spans="2:7" ht="15" customHeight="1" x14ac:dyDescent="0.25">
      <c r="B255" s="1215"/>
      <c r="C255" s="1216"/>
      <c r="D255" s="1216"/>
      <c r="E255" s="1216"/>
      <c r="F255" s="1216"/>
      <c r="G255" s="1216"/>
    </row>
    <row r="256" spans="2:7" ht="15" customHeight="1" x14ac:dyDescent="0.25">
      <c r="B256" s="1215"/>
      <c r="C256" s="1216"/>
      <c r="D256" s="1216"/>
      <c r="E256" s="1216"/>
      <c r="F256" s="1216"/>
      <c r="G256" s="1216"/>
    </row>
    <row r="257" spans="2:7" ht="15" customHeight="1" x14ac:dyDescent="0.25">
      <c r="B257" s="1215"/>
      <c r="C257" s="1216"/>
      <c r="D257" s="1216"/>
      <c r="E257" s="1216"/>
      <c r="F257" s="1216"/>
      <c r="G257" s="1216"/>
    </row>
    <row r="258" spans="2:7" ht="15" customHeight="1" x14ac:dyDescent="0.25">
      <c r="B258" s="1215"/>
      <c r="C258" s="1216"/>
      <c r="D258" s="1216"/>
      <c r="E258" s="1216"/>
      <c r="F258" s="1216"/>
      <c r="G258" s="1216"/>
    </row>
    <row r="260" spans="2:7" ht="15" customHeight="1" x14ac:dyDescent="0.25">
      <c r="B260" s="1215" t="s">
        <v>197</v>
      </c>
      <c r="C260" s="1216"/>
      <c r="D260" s="1216"/>
      <c r="E260" s="1216"/>
      <c r="F260" s="1216"/>
      <c r="G260" s="1216"/>
    </row>
    <row r="261" spans="2:7" ht="15" customHeight="1" x14ac:dyDescent="0.25">
      <c r="B261" s="1215"/>
      <c r="C261" s="1216"/>
      <c r="D261" s="1216"/>
      <c r="E261" s="1216"/>
      <c r="F261" s="1216"/>
      <c r="G261" s="1216"/>
    </row>
    <row r="262" spans="2:7" ht="15" customHeight="1" x14ac:dyDescent="0.25">
      <c r="B262" s="1215"/>
      <c r="C262" s="1216"/>
      <c r="D262" s="1216"/>
      <c r="E262" s="1216"/>
      <c r="F262" s="1216"/>
      <c r="G262" s="1216"/>
    </row>
    <row r="264" spans="2:7" ht="15" customHeight="1" x14ac:dyDescent="0.25">
      <c r="B264" s="1215" t="s">
        <v>198</v>
      </c>
      <c r="C264" s="1216"/>
      <c r="D264" s="1216"/>
      <c r="E264" s="1216"/>
      <c r="F264" s="1216"/>
      <c r="G264" s="1216"/>
    </row>
    <row r="265" spans="2:7" ht="15" customHeight="1" x14ac:dyDescent="0.25">
      <c r="B265" s="1215"/>
      <c r="C265" s="1216"/>
      <c r="D265" s="1216"/>
      <c r="E265" s="1216"/>
      <c r="F265" s="1216"/>
      <c r="G265" s="1216"/>
    </row>
    <row r="266" spans="2:7" ht="15" customHeight="1" x14ac:dyDescent="0.25">
      <c r="B266" s="1215"/>
      <c r="C266" s="1216"/>
      <c r="D266" s="1216"/>
      <c r="E266" s="1216"/>
      <c r="F266" s="1216"/>
      <c r="G266" s="1216"/>
    </row>
    <row r="267" spans="2:7" ht="15" customHeight="1" x14ac:dyDescent="0.25">
      <c r="B267" s="1215"/>
      <c r="C267" s="1216"/>
      <c r="D267" s="1216"/>
      <c r="E267" s="1216"/>
      <c r="F267" s="1216"/>
      <c r="G267" s="1216"/>
    </row>
    <row r="268" spans="2:7" ht="15" customHeight="1" x14ac:dyDescent="0.25">
      <c r="B268" s="1215"/>
      <c r="C268" s="1216"/>
      <c r="D268" s="1216"/>
      <c r="E268" s="1216"/>
      <c r="F268" s="1216"/>
      <c r="G268" s="1216"/>
    </row>
    <row r="269" spans="2:7" ht="15" customHeight="1" x14ac:dyDescent="0.25">
      <c r="B269" s="1215"/>
      <c r="C269" s="1216"/>
      <c r="D269" s="1216"/>
      <c r="E269" s="1216"/>
      <c r="F269" s="1216"/>
      <c r="G269" s="1216"/>
    </row>
    <row r="270" spans="2:7" ht="15" customHeight="1" x14ac:dyDescent="0.25">
      <c r="B270" s="1215"/>
      <c r="C270" s="1216"/>
      <c r="D270" s="1216"/>
      <c r="E270" s="1216"/>
      <c r="F270" s="1216"/>
      <c r="G270" s="1216"/>
    </row>
  </sheetData>
  <mergeCells count="41">
    <mergeCell ref="B240:G244"/>
    <mergeCell ref="B246:G246"/>
    <mergeCell ref="B247:G258"/>
    <mergeCell ref="B260:G262"/>
    <mergeCell ref="B264:G270"/>
    <mergeCell ref="B234:G239"/>
    <mergeCell ref="B175:G182"/>
    <mergeCell ref="B183:G183"/>
    <mergeCell ref="B184:G194"/>
    <mergeCell ref="B195:G195"/>
    <mergeCell ref="B196:G196"/>
    <mergeCell ref="B197:G197"/>
    <mergeCell ref="B199:G210"/>
    <mergeCell ref="B211:G219"/>
    <mergeCell ref="B220:G222"/>
    <mergeCell ref="B224:G224"/>
    <mergeCell ref="B226:G233"/>
    <mergeCell ref="B174:G174"/>
    <mergeCell ref="B109:G114"/>
    <mergeCell ref="B116:G120"/>
    <mergeCell ref="B122:G127"/>
    <mergeCell ref="B129:G132"/>
    <mergeCell ref="B134:G138"/>
    <mergeCell ref="B140:G140"/>
    <mergeCell ref="B141:G148"/>
    <mergeCell ref="B149:G159"/>
    <mergeCell ref="B160:G160"/>
    <mergeCell ref="B162:G171"/>
    <mergeCell ref="B172:G172"/>
    <mergeCell ref="B104:G107"/>
    <mergeCell ref="B4:G4"/>
    <mergeCell ref="B6:G6"/>
    <mergeCell ref="B8:G9"/>
    <mergeCell ref="B10:G20"/>
    <mergeCell ref="B22:G34"/>
    <mergeCell ref="B36:G44"/>
    <mergeCell ref="B46:G65"/>
    <mergeCell ref="B66:G79"/>
    <mergeCell ref="B80:G80"/>
    <mergeCell ref="B82:G97"/>
    <mergeCell ref="B98:G103"/>
  </mergeCell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8" manualBreakCount="8">
    <brk id="27" max="16383" man="1"/>
    <brk id="65" max="16383" man="1"/>
    <brk id="101" max="16383" man="1"/>
    <brk id="147" max="16383" man="1"/>
    <brk id="171" max="6" man="1"/>
    <brk id="182" max="16383" man="1"/>
    <brk id="195" max="16383" man="1"/>
    <brk id="22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H318"/>
  <sheetViews>
    <sheetView view="pageBreakPreview" topLeftCell="A10" zoomScaleNormal="90" zoomScaleSheetLayoutView="100" zoomScalePageLayoutView="130" workbookViewId="0">
      <selection activeCell="B75" sqref="B75"/>
    </sheetView>
  </sheetViews>
  <sheetFormatPr defaultRowHeight="15" x14ac:dyDescent="0.25"/>
  <cols>
    <col min="1" max="1" width="13" style="400" customWidth="1"/>
    <col min="2" max="4" width="15.140625" style="400" customWidth="1"/>
    <col min="5" max="5" width="12.140625" style="400" customWidth="1"/>
    <col min="6" max="6" width="18" style="400" customWidth="1"/>
    <col min="7" max="7" width="9.7109375" style="400" bestFit="1" customWidth="1"/>
    <col min="8" max="16384" width="9.140625" style="400"/>
  </cols>
  <sheetData>
    <row r="2" spans="1:6" x14ac:dyDescent="0.25">
      <c r="B2" s="493"/>
    </row>
    <row r="3" spans="1:6" x14ac:dyDescent="0.25">
      <c r="A3" s="494"/>
      <c r="B3" s="494"/>
      <c r="C3" s="494"/>
      <c r="D3" s="494"/>
      <c r="E3" s="494"/>
      <c r="F3" s="494"/>
    </row>
    <row r="4" spans="1:6" ht="15.75" x14ac:dyDescent="0.25">
      <c r="A4" s="495" t="s">
        <v>33</v>
      </c>
      <c r="B4" s="337" t="s">
        <v>145</v>
      </c>
      <c r="C4" s="393"/>
      <c r="D4" s="393"/>
      <c r="E4" s="496"/>
      <c r="F4" s="405"/>
    </row>
    <row r="5" spans="1:6" ht="15.75" x14ac:dyDescent="0.25">
      <c r="A5" s="401"/>
      <c r="B5" s="337" t="s">
        <v>146</v>
      </c>
      <c r="C5" s="393"/>
      <c r="D5" s="393"/>
      <c r="E5" s="496"/>
      <c r="F5" s="405"/>
    </row>
    <row r="6" spans="1:6" x14ac:dyDescent="0.25">
      <c r="A6" s="401"/>
      <c r="B6" s="340"/>
      <c r="C6" s="396"/>
      <c r="D6" s="393"/>
      <c r="E6" s="496"/>
      <c r="F6" s="405"/>
    </row>
    <row r="7" spans="1:6" x14ac:dyDescent="0.25">
      <c r="A7" s="497" t="s">
        <v>34</v>
      </c>
      <c r="B7" s="342" t="s">
        <v>97</v>
      </c>
      <c r="C7" s="396"/>
      <c r="D7" s="393"/>
      <c r="E7" s="496"/>
      <c r="F7" s="405"/>
    </row>
    <row r="8" spans="1:6" x14ac:dyDescent="0.25">
      <c r="A8" s="401"/>
      <c r="B8" s="342" t="s">
        <v>98</v>
      </c>
      <c r="C8" s="393"/>
      <c r="D8" s="393"/>
      <c r="E8" s="496"/>
      <c r="F8" s="405"/>
    </row>
    <row r="9" spans="1:6" x14ac:dyDescent="0.25">
      <c r="A9" s="401"/>
      <c r="B9" s="343"/>
      <c r="C9" s="393"/>
      <c r="D9" s="393"/>
      <c r="E9" s="496"/>
      <c r="F9" s="405"/>
    </row>
    <row r="10" spans="1:6" x14ac:dyDescent="0.25">
      <c r="A10" s="401"/>
      <c r="C10" s="393"/>
      <c r="D10" s="393"/>
      <c r="E10" s="496"/>
      <c r="F10" s="405"/>
    </row>
    <row r="11" spans="1:6" x14ac:dyDescent="0.25">
      <c r="A11" s="495" t="s">
        <v>35</v>
      </c>
      <c r="B11" s="344" t="s">
        <v>147</v>
      </c>
      <c r="C11" s="401"/>
      <c r="D11" s="402"/>
      <c r="E11" s="402"/>
      <c r="F11" s="405"/>
    </row>
    <row r="12" spans="1:6" x14ac:dyDescent="0.25">
      <c r="A12" s="401"/>
      <c r="B12" s="344" t="s">
        <v>146</v>
      </c>
      <c r="C12" s="402"/>
      <c r="D12" s="402"/>
      <c r="E12" s="402"/>
      <c r="F12" s="405"/>
    </row>
    <row r="13" spans="1:6" x14ac:dyDescent="0.25">
      <c r="A13" s="401"/>
      <c r="B13" s="404"/>
      <c r="C13" s="393"/>
      <c r="D13" s="405"/>
      <c r="E13" s="496"/>
      <c r="F13" s="405"/>
    </row>
    <row r="14" spans="1:6" ht="15.75" x14ac:dyDescent="0.25">
      <c r="A14" s="498" t="s">
        <v>41</v>
      </c>
      <c r="B14" s="407" t="s">
        <v>42</v>
      </c>
      <c r="C14" s="393"/>
      <c r="D14" s="405"/>
      <c r="E14" s="496"/>
      <c r="F14" s="405"/>
    </row>
    <row r="15" spans="1:6" ht="15" customHeight="1" x14ac:dyDescent="0.25">
      <c r="A15" s="401"/>
      <c r="B15" s="1208" t="s">
        <v>43</v>
      </c>
      <c r="C15" s="1208"/>
      <c r="D15" s="393"/>
      <c r="E15" s="496"/>
      <c r="F15" s="405"/>
    </row>
    <row r="16" spans="1:6" x14ac:dyDescent="0.25">
      <c r="A16" s="401"/>
      <c r="B16" s="495"/>
      <c r="C16" s="393"/>
      <c r="D16" s="393"/>
      <c r="E16" s="496"/>
      <c r="F16" s="405"/>
    </row>
    <row r="17" spans="1:8" x14ac:dyDescent="0.25">
      <c r="A17" s="393"/>
      <c r="B17" s="402"/>
      <c r="C17" s="393"/>
      <c r="D17" s="393"/>
      <c r="E17" s="393"/>
      <c r="F17" s="496"/>
    </row>
    <row r="18" spans="1:8" s="500" customFormat="1" ht="43.5" customHeight="1" x14ac:dyDescent="0.25">
      <c r="A18" s="499"/>
      <c r="B18" s="1222" t="s">
        <v>199</v>
      </c>
      <c r="C18" s="1222"/>
      <c r="D18" s="1222"/>
      <c r="E18" s="1222"/>
      <c r="F18" s="1223"/>
    </row>
    <row r="19" spans="1:8" x14ac:dyDescent="0.25">
      <c r="A19" s="393"/>
      <c r="B19" s="402"/>
      <c r="C19" s="501"/>
      <c r="D19" s="393"/>
      <c r="E19" s="393"/>
      <c r="F19" s="496"/>
    </row>
    <row r="20" spans="1:8" x14ac:dyDescent="0.25">
      <c r="A20" s="393"/>
      <c r="B20" s="402"/>
      <c r="C20" s="501"/>
      <c r="D20" s="393"/>
      <c r="E20" s="393"/>
      <c r="F20" s="496"/>
    </row>
    <row r="21" spans="1:8" ht="18.75" x14ac:dyDescent="0.3">
      <c r="A21" s="502"/>
      <c r="B21" s="405"/>
      <c r="C21" s="405"/>
      <c r="D21" s="405"/>
      <c r="E21" s="405"/>
      <c r="F21" s="405"/>
    </row>
    <row r="22" spans="1:8" s="341" customFormat="1" ht="26.25" customHeight="1" thickBot="1" x14ac:dyDescent="0.25">
      <c r="A22" s="503" t="s">
        <v>54</v>
      </c>
      <c r="B22" s="504"/>
      <c r="C22" s="504"/>
      <c r="D22" s="504"/>
      <c r="E22" s="504"/>
      <c r="F22" s="505"/>
    </row>
    <row r="23" spans="1:8" s="341" customFormat="1" ht="18.75" x14ac:dyDescent="0.2">
      <c r="A23" s="506"/>
      <c r="B23" s="506"/>
      <c r="C23" s="506"/>
      <c r="D23" s="506"/>
      <c r="E23" s="506"/>
      <c r="F23" s="507"/>
    </row>
    <row r="24" spans="1:8" s="513" customFormat="1" ht="20.100000000000001" customHeight="1" x14ac:dyDescent="0.2">
      <c r="A24" s="508"/>
      <c r="B24" s="509"/>
      <c r="C24" s="510"/>
      <c r="D24" s="510"/>
      <c r="E24" s="511" t="s">
        <v>55</v>
      </c>
      <c r="F24" s="512"/>
    </row>
    <row r="25" spans="1:8" s="341" customFormat="1" ht="20.100000000000001" customHeight="1" x14ac:dyDescent="0.2">
      <c r="A25" s="508"/>
      <c r="B25" s="514"/>
      <c r="C25" s="510"/>
      <c r="D25" s="510"/>
      <c r="E25" s="510"/>
      <c r="F25" s="515"/>
    </row>
    <row r="26" spans="1:8" s="484" customFormat="1" ht="20.100000000000001" customHeight="1" x14ac:dyDescent="0.2">
      <c r="A26" s="516"/>
      <c r="B26" s="517"/>
      <c r="C26" s="518"/>
      <c r="D26" s="519"/>
      <c r="E26" s="520"/>
      <c r="F26" s="521"/>
    </row>
    <row r="27" spans="1:8" s="484" customFormat="1" ht="20.100000000000001" customHeight="1" x14ac:dyDescent="0.2">
      <c r="A27" s="522"/>
      <c r="B27" s="523"/>
      <c r="C27" s="524"/>
      <c r="D27" s="525"/>
      <c r="E27" s="526"/>
      <c r="F27" s="527"/>
    </row>
    <row r="28" spans="1:8" s="484" customFormat="1" ht="20.100000000000001" customHeight="1" x14ac:dyDescent="0.2">
      <c r="A28" s="528"/>
      <c r="B28" s="528"/>
      <c r="C28" s="518"/>
      <c r="D28" s="518"/>
      <c r="E28" s="520"/>
      <c r="F28" s="529"/>
      <c r="G28" s="530"/>
      <c r="H28" s="531"/>
    </row>
    <row r="29" spans="1:8" s="537" customFormat="1" ht="12.75" x14ac:dyDescent="0.2">
      <c r="A29" s="532"/>
      <c r="B29" s="533"/>
      <c r="C29" s="534" t="s">
        <v>56</v>
      </c>
      <c r="D29" s="532"/>
      <c r="E29" s="535" t="s">
        <v>55</v>
      </c>
      <c r="F29" s="536"/>
    </row>
    <row r="30" spans="1:8" s="537" customFormat="1" ht="12.75" x14ac:dyDescent="0.2">
      <c r="A30" s="532"/>
      <c r="B30" s="532"/>
      <c r="C30" s="538" t="s">
        <v>57</v>
      </c>
      <c r="D30" s="532"/>
      <c r="E30" s="535" t="s">
        <v>55</v>
      </c>
      <c r="F30" s="539"/>
    </row>
    <row r="31" spans="1:8" s="537" customFormat="1" ht="12.75" x14ac:dyDescent="0.2">
      <c r="A31" s="532"/>
      <c r="B31" s="532"/>
      <c r="C31" s="534" t="s">
        <v>58</v>
      </c>
      <c r="D31" s="532"/>
      <c r="E31" s="535" t="s">
        <v>55</v>
      </c>
      <c r="F31" s="540"/>
    </row>
    <row r="32" spans="1:8" s="459" customFormat="1" ht="20.100000000000001" customHeight="1" x14ac:dyDescent="0.25">
      <c r="A32" s="541"/>
      <c r="B32" s="542"/>
      <c r="C32" s="543"/>
      <c r="D32" s="544"/>
      <c r="E32" s="545"/>
      <c r="F32" s="546"/>
    </row>
    <row r="33" spans="1:6" s="459" customFormat="1" ht="20.100000000000001" customHeight="1" x14ac:dyDescent="0.25">
      <c r="A33" s="541"/>
      <c r="B33" s="542"/>
      <c r="C33" s="543"/>
      <c r="D33" s="544"/>
      <c r="E33" s="545"/>
      <c r="F33" s="546"/>
    </row>
    <row r="34" spans="1:6" s="459" customFormat="1" ht="20.100000000000001" customHeight="1" x14ac:dyDescent="0.25">
      <c r="A34" s="541"/>
      <c r="B34" s="542"/>
      <c r="C34" s="543"/>
      <c r="D34" s="544"/>
      <c r="E34" s="545"/>
      <c r="F34" s="546"/>
    </row>
    <row r="35" spans="1:6" s="459" customFormat="1" ht="15.75" x14ac:dyDescent="0.25">
      <c r="A35" s="544"/>
      <c r="B35" s="544"/>
      <c r="C35" s="544"/>
      <c r="D35" s="544"/>
      <c r="E35" s="544"/>
      <c r="F35" s="547"/>
    </row>
    <row r="36" spans="1:6" s="459" customFormat="1" ht="15.75" x14ac:dyDescent="0.25">
      <c r="A36" s="544"/>
      <c r="B36" s="544"/>
      <c r="C36" s="544"/>
      <c r="D36" s="544"/>
      <c r="E36" s="544"/>
      <c r="F36" s="547"/>
    </row>
    <row r="37" spans="1:6" s="459" customFormat="1" ht="23.25" customHeight="1" x14ac:dyDescent="0.25">
      <c r="A37" s="523" t="s">
        <v>59</v>
      </c>
      <c r="B37" s="548"/>
      <c r="C37" s="549"/>
      <c r="D37" s="549"/>
      <c r="E37" s="549"/>
      <c r="F37" s="550"/>
    </row>
    <row r="38" spans="1:6" s="459" customFormat="1" ht="15.75" x14ac:dyDescent="0.25">
      <c r="A38" s="528" t="s">
        <v>60</v>
      </c>
      <c r="B38" s="551"/>
      <c r="C38" s="544"/>
      <c r="D38" s="544"/>
      <c r="E38" s="552"/>
      <c r="F38" s="546"/>
    </row>
    <row r="39" spans="1:6" s="459" customFormat="1" x14ac:dyDescent="0.25">
      <c r="A39" s="447"/>
      <c r="B39" s="458"/>
      <c r="C39" s="437"/>
      <c r="D39" s="437"/>
      <c r="E39" s="445"/>
      <c r="F39" s="446"/>
    </row>
    <row r="40" spans="1:6" s="459" customFormat="1" x14ac:dyDescent="0.25">
      <c r="A40" s="447"/>
      <c r="B40" s="458"/>
      <c r="C40" s="437"/>
      <c r="D40" s="437"/>
      <c r="E40" s="445"/>
      <c r="F40" s="446"/>
    </row>
    <row r="41" spans="1:6" s="459" customFormat="1" x14ac:dyDescent="0.25">
      <c r="A41" s="447"/>
      <c r="B41" s="458"/>
      <c r="C41" s="437"/>
      <c r="D41" s="437"/>
      <c r="E41" s="445"/>
      <c r="F41" s="446"/>
    </row>
    <row r="42" spans="1:6" s="459" customFormat="1" x14ac:dyDescent="0.25">
      <c r="A42" s="447"/>
      <c r="B42" s="458"/>
      <c r="C42" s="437"/>
      <c r="D42" s="437"/>
      <c r="E42" s="445"/>
      <c r="F42" s="446"/>
    </row>
    <row r="43" spans="1:6" s="459" customFormat="1" x14ac:dyDescent="0.25">
      <c r="A43" s="447"/>
      <c r="B43" s="458"/>
      <c r="C43" s="437"/>
      <c r="D43" s="437"/>
      <c r="E43" s="445"/>
      <c r="F43" s="446"/>
    </row>
    <row r="44" spans="1:6" s="459" customFormat="1" x14ac:dyDescent="0.25">
      <c r="A44" s="447"/>
      <c r="B44" s="458"/>
      <c r="E44" s="445"/>
      <c r="F44" s="446"/>
    </row>
    <row r="45" spans="1:6" s="459" customFormat="1" x14ac:dyDescent="0.25">
      <c r="A45" s="447"/>
      <c r="B45" s="458"/>
      <c r="E45" s="445"/>
      <c r="F45" s="446"/>
    </row>
    <row r="46" spans="1:6" s="459" customFormat="1" x14ac:dyDescent="0.25">
      <c r="A46" s="447"/>
      <c r="B46" s="458"/>
      <c r="E46" s="445"/>
      <c r="F46" s="446"/>
    </row>
    <row r="47" spans="1:6" s="459" customFormat="1" x14ac:dyDescent="0.25">
      <c r="A47" s="447"/>
      <c r="B47" s="458"/>
      <c r="E47" s="445"/>
      <c r="F47" s="446"/>
    </row>
    <row r="48" spans="1:6" s="459" customFormat="1" x14ac:dyDescent="0.25">
      <c r="A48" s="447"/>
      <c r="B48" s="458"/>
      <c r="C48" s="437"/>
      <c r="D48" s="437"/>
      <c r="E48" s="445"/>
      <c r="F48" s="446"/>
    </row>
    <row r="49" spans="1:6" x14ac:dyDescent="0.25">
      <c r="A49" s="448"/>
      <c r="B49" s="449"/>
      <c r="C49" s="450"/>
      <c r="D49" s="450"/>
      <c r="E49" s="451"/>
      <c r="F49" s="452"/>
    </row>
    <row r="50" spans="1:6" x14ac:dyDescent="0.25">
      <c r="A50" s="450"/>
      <c r="B50" s="450"/>
      <c r="C50" s="450"/>
      <c r="D50" s="450"/>
      <c r="E50" s="450"/>
      <c r="F50" s="553"/>
    </row>
    <row r="51" spans="1:6" x14ac:dyDescent="0.25">
      <c r="A51" s="450"/>
      <c r="B51" s="450"/>
      <c r="C51" s="450"/>
      <c r="D51" s="450"/>
      <c r="E51" s="450"/>
      <c r="F51" s="553"/>
    </row>
    <row r="52" spans="1:6" x14ac:dyDescent="0.25">
      <c r="A52" s="436"/>
      <c r="B52" s="461"/>
      <c r="C52" s="436"/>
      <c r="D52" s="436"/>
      <c r="E52" s="436"/>
      <c r="F52" s="554"/>
    </row>
    <row r="53" spans="1:6" x14ac:dyDescent="0.25">
      <c r="A53" s="458"/>
      <c r="B53" s="458"/>
      <c r="C53" s="436"/>
      <c r="D53" s="437"/>
      <c r="E53" s="445"/>
      <c r="F53" s="132"/>
    </row>
    <row r="54" spans="1:6" x14ac:dyDescent="0.25">
      <c r="A54" s="458"/>
      <c r="B54" s="458"/>
      <c r="C54" s="436"/>
      <c r="D54" s="437"/>
      <c r="E54" s="445"/>
      <c r="F54" s="555"/>
    </row>
    <row r="55" spans="1:6" x14ac:dyDescent="0.25">
      <c r="A55" s="458"/>
      <c r="B55" s="458"/>
      <c r="C55" s="436"/>
      <c r="D55" s="436"/>
      <c r="E55" s="445"/>
      <c r="F55" s="132"/>
    </row>
    <row r="56" spans="1:6" x14ac:dyDescent="0.25">
      <c r="A56" s="458"/>
      <c r="B56" s="458"/>
      <c r="C56" s="436"/>
      <c r="D56" s="437"/>
      <c r="E56" s="445"/>
      <c r="F56" s="555"/>
    </row>
    <row r="57" spans="1:6" x14ac:dyDescent="0.25">
      <c r="A57" s="458"/>
      <c r="B57" s="458"/>
      <c r="C57" s="436"/>
      <c r="D57" s="437"/>
      <c r="E57" s="445"/>
      <c r="F57" s="555"/>
    </row>
    <row r="58" spans="1:6" x14ac:dyDescent="0.25">
      <c r="A58" s="458"/>
      <c r="B58" s="458"/>
      <c r="C58" s="436"/>
      <c r="D58" s="437"/>
      <c r="E58" s="445"/>
      <c r="F58" s="555"/>
    </row>
    <row r="59" spans="1:6" x14ac:dyDescent="0.25">
      <c r="A59" s="459"/>
      <c r="B59" s="460"/>
      <c r="C59" s="436"/>
      <c r="D59" s="437"/>
      <c r="E59" s="445"/>
      <c r="F59" s="446"/>
    </row>
    <row r="60" spans="1:6" x14ac:dyDescent="0.25">
      <c r="A60" s="437"/>
      <c r="B60" s="437"/>
      <c r="C60" s="437"/>
      <c r="D60" s="437"/>
      <c r="E60" s="437"/>
      <c r="F60" s="441"/>
    </row>
    <row r="61" spans="1:6" x14ac:dyDescent="0.25">
      <c r="A61" s="437"/>
      <c r="B61" s="437"/>
      <c r="C61" s="437"/>
      <c r="D61" s="437"/>
      <c r="E61" s="437"/>
      <c r="F61" s="441"/>
    </row>
    <row r="62" spans="1:6" x14ac:dyDescent="0.25">
      <c r="A62" s="445"/>
      <c r="B62" s="461"/>
      <c r="C62" s="437"/>
      <c r="D62" s="437"/>
      <c r="E62" s="437"/>
      <c r="F62" s="441"/>
    </row>
    <row r="63" spans="1:6" x14ac:dyDescent="0.25">
      <c r="A63" s="458"/>
      <c r="B63" s="458"/>
      <c r="C63" s="437"/>
      <c r="D63" s="437"/>
      <c r="E63" s="445"/>
      <c r="F63" s="555"/>
    </row>
    <row r="64" spans="1:6" x14ac:dyDescent="0.25">
      <c r="A64" s="458"/>
      <c r="B64" s="458"/>
      <c r="C64" s="459"/>
      <c r="D64" s="459"/>
      <c r="E64" s="445"/>
      <c r="F64" s="555"/>
    </row>
    <row r="65" spans="1:6" x14ac:dyDescent="0.25">
      <c r="A65" s="458"/>
      <c r="B65" s="466"/>
      <c r="C65" s="459"/>
      <c r="D65" s="459"/>
      <c r="E65" s="445"/>
      <c r="F65" s="555"/>
    </row>
    <row r="66" spans="1:6" x14ac:dyDescent="0.25">
      <c r="A66" s="458"/>
      <c r="B66" s="458"/>
      <c r="C66" s="437"/>
      <c r="D66" s="437"/>
      <c r="E66" s="445"/>
      <c r="F66" s="459"/>
    </row>
    <row r="67" spans="1:6" x14ac:dyDescent="0.25">
      <c r="A67" s="463"/>
      <c r="B67" s="460"/>
      <c r="C67" s="437"/>
      <c r="D67" s="437"/>
      <c r="E67" s="445"/>
      <c r="F67" s="464"/>
    </row>
    <row r="68" spans="1:6" x14ac:dyDescent="0.25">
      <c r="A68" s="463"/>
      <c r="B68" s="460"/>
      <c r="C68" s="437"/>
      <c r="D68" s="437"/>
      <c r="E68" s="445"/>
      <c r="F68" s="464"/>
    </row>
    <row r="69" spans="1:6" x14ac:dyDescent="0.25">
      <c r="A69" s="458"/>
      <c r="B69" s="460"/>
      <c r="C69" s="437"/>
      <c r="D69" s="437"/>
      <c r="E69" s="445"/>
      <c r="F69" s="464"/>
    </row>
    <row r="70" spans="1:6" x14ac:dyDescent="0.25">
      <c r="A70" s="458"/>
      <c r="B70" s="458"/>
      <c r="C70" s="437"/>
      <c r="D70" s="437"/>
      <c r="E70" s="445"/>
      <c r="F70" s="464"/>
    </row>
    <row r="71" spans="1:6" x14ac:dyDescent="0.25">
      <c r="A71" s="463"/>
      <c r="B71" s="466"/>
      <c r="C71" s="437"/>
      <c r="D71" s="437"/>
      <c r="E71" s="445"/>
      <c r="F71" s="464"/>
    </row>
    <row r="72" spans="1:6" x14ac:dyDescent="0.25">
      <c r="A72" s="463"/>
      <c r="B72" s="459"/>
      <c r="C72" s="437"/>
      <c r="D72" s="437"/>
      <c r="E72" s="437"/>
      <c r="F72" s="441"/>
    </row>
    <row r="73" spans="1:6" x14ac:dyDescent="0.25">
      <c r="A73" s="469"/>
      <c r="B73" s="461"/>
      <c r="C73" s="437"/>
      <c r="D73" s="437"/>
      <c r="E73" s="469"/>
      <c r="F73" s="464"/>
    </row>
    <row r="74" spans="1:6" x14ac:dyDescent="0.25">
      <c r="A74" s="458"/>
      <c r="B74" s="556"/>
      <c r="C74" s="437"/>
      <c r="D74" s="437"/>
      <c r="E74" s="437"/>
      <c r="F74" s="441"/>
    </row>
    <row r="75" spans="1:6" x14ac:dyDescent="0.25">
      <c r="A75" s="458"/>
      <c r="B75" s="458"/>
      <c r="C75" s="437"/>
      <c r="D75" s="437"/>
      <c r="E75" s="437"/>
      <c r="F75" s="441"/>
    </row>
    <row r="76" spans="1:6" x14ac:dyDescent="0.25">
      <c r="A76" s="471"/>
      <c r="B76" s="471"/>
      <c r="C76" s="450"/>
      <c r="D76" s="450"/>
      <c r="E76" s="450"/>
      <c r="F76" s="553"/>
    </row>
    <row r="77" spans="1:6" x14ac:dyDescent="0.25">
      <c r="A77" s="471"/>
      <c r="B77" s="471"/>
      <c r="C77" s="450"/>
      <c r="D77" s="450"/>
      <c r="E77" s="450"/>
      <c r="F77" s="553"/>
    </row>
    <row r="78" spans="1:6" x14ac:dyDescent="0.25">
      <c r="A78" s="471"/>
      <c r="B78" s="471"/>
      <c r="C78" s="450"/>
      <c r="D78" s="450"/>
      <c r="E78" s="450"/>
      <c r="F78" s="553"/>
    </row>
    <row r="79" spans="1:6" x14ac:dyDescent="0.25">
      <c r="A79" s="471"/>
      <c r="B79" s="471"/>
      <c r="C79" s="450"/>
      <c r="D79" s="450"/>
      <c r="E79" s="450"/>
      <c r="F79" s="553"/>
    </row>
    <row r="80" spans="1:6" x14ac:dyDescent="0.25">
      <c r="A80" s="471"/>
      <c r="B80" s="471"/>
      <c r="C80" s="450"/>
      <c r="D80" s="450"/>
      <c r="E80" s="450"/>
      <c r="F80" s="553"/>
    </row>
    <row r="81" spans="1:6" x14ac:dyDescent="0.25">
      <c r="A81" s="471"/>
      <c r="B81" s="471"/>
      <c r="C81" s="450"/>
      <c r="D81" s="450"/>
      <c r="E81" s="450"/>
      <c r="F81" s="553"/>
    </row>
    <row r="82" spans="1:6" x14ac:dyDescent="0.25">
      <c r="A82" s="471"/>
      <c r="B82" s="471"/>
      <c r="C82" s="450"/>
      <c r="D82" s="450"/>
      <c r="E82" s="450"/>
      <c r="F82" s="553"/>
    </row>
    <row r="83" spans="1:6" x14ac:dyDescent="0.25">
      <c r="A83" s="471"/>
      <c r="B83" s="471"/>
      <c r="C83" s="450"/>
      <c r="D83" s="450"/>
      <c r="E83" s="450"/>
      <c r="F83" s="553"/>
    </row>
    <row r="84" spans="1:6" x14ac:dyDescent="0.25">
      <c r="A84" s="471"/>
      <c r="B84" s="471"/>
      <c r="C84" s="450"/>
      <c r="D84" s="450"/>
      <c r="E84" s="450"/>
      <c r="F84" s="553"/>
    </row>
    <row r="85" spans="1:6" x14ac:dyDescent="0.25">
      <c r="A85" s="458"/>
      <c r="B85" s="458"/>
      <c r="C85" s="437"/>
      <c r="D85" s="437"/>
      <c r="E85" s="437"/>
      <c r="F85" s="441"/>
    </row>
    <row r="86" spans="1:6" x14ac:dyDescent="0.25">
      <c r="A86" s="463"/>
      <c r="B86" s="460"/>
      <c r="C86" s="437"/>
      <c r="D86" s="437"/>
      <c r="E86" s="437"/>
      <c r="F86" s="464"/>
    </row>
    <row r="87" spans="1:6" x14ac:dyDescent="0.25">
      <c r="A87" s="463"/>
      <c r="B87" s="557"/>
      <c r="C87" s="437"/>
      <c r="D87" s="437"/>
      <c r="E87" s="437"/>
      <c r="F87" s="441"/>
    </row>
    <row r="88" spans="1:6" x14ac:dyDescent="0.25">
      <c r="A88" s="469"/>
      <c r="B88" s="461"/>
      <c r="C88" s="437"/>
      <c r="D88" s="437"/>
      <c r="E88" s="437"/>
      <c r="F88" s="474"/>
    </row>
    <row r="90" spans="1:6" x14ac:dyDescent="0.25">
      <c r="A90" s="459"/>
      <c r="B90" s="459"/>
      <c r="C90" s="459"/>
      <c r="D90" s="459"/>
      <c r="E90" s="459"/>
      <c r="F90" s="459"/>
    </row>
    <row r="91" spans="1:6" x14ac:dyDescent="0.25">
      <c r="A91" s="558"/>
      <c r="B91" s="477"/>
      <c r="C91" s="459"/>
      <c r="D91" s="459"/>
      <c r="E91" s="459"/>
      <c r="F91" s="474"/>
    </row>
    <row r="92" spans="1:6" x14ac:dyDescent="0.25">
      <c r="A92" s="558"/>
      <c r="B92" s="477"/>
      <c r="C92" s="459"/>
      <c r="D92" s="459"/>
      <c r="E92" s="459"/>
      <c r="F92" s="474"/>
    </row>
    <row r="93" spans="1:6" x14ac:dyDescent="0.25">
      <c r="A93" s="459"/>
      <c r="B93" s="477"/>
      <c r="C93" s="459"/>
      <c r="D93" s="459"/>
      <c r="E93" s="459"/>
      <c r="F93" s="464"/>
    </row>
    <row r="94" spans="1:6" x14ac:dyDescent="0.25">
      <c r="A94" s="459"/>
      <c r="B94" s="459"/>
      <c r="C94" s="459"/>
      <c r="D94" s="459"/>
      <c r="E94" s="459"/>
      <c r="F94" s="459"/>
    </row>
    <row r="106" spans="2:2" x14ac:dyDescent="0.25">
      <c r="B106" s="559"/>
    </row>
    <row r="107" spans="2:2" x14ac:dyDescent="0.25">
      <c r="B107" s="560"/>
    </row>
    <row r="318" spans="2:2" x14ac:dyDescent="0.25">
      <c r="B318" s="493"/>
    </row>
  </sheetData>
  <mergeCells count="2">
    <mergeCell ref="B15:C15"/>
    <mergeCell ref="B18:F18"/>
  </mergeCell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1" manualBreakCount="1">
    <brk id="8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28</vt:i4>
      </vt:variant>
    </vt:vector>
  </HeadingPairs>
  <TitlesOfParts>
    <vt:vector size="56" baseType="lpstr">
      <vt:lpstr>nas</vt:lpstr>
      <vt:lpstr>nas-S</vt:lpstr>
      <vt:lpstr>Specifikacija stroj. inst.</vt:lpstr>
      <vt:lpstr>sve rek-S</vt:lpstr>
      <vt:lpstr>rekap-S</vt:lpstr>
      <vt:lpstr>nas-A</vt:lpstr>
      <vt:lpstr>nasl. teh. opis</vt:lpstr>
      <vt:lpstr>teh. opis</vt:lpstr>
      <vt:lpstr>sve rek + stolarija</vt:lpstr>
      <vt:lpstr> rekap + stolarija</vt:lpstr>
      <vt:lpstr>opći</vt:lpstr>
      <vt:lpstr>opći-dodat.</vt:lpstr>
      <vt:lpstr>A.I.pri</vt:lpstr>
      <vt:lpstr>A.II.dem</vt:lpstr>
      <vt:lpstr>A.III.1.zid</vt:lpstr>
      <vt:lpstr>A.IV.izo</vt:lpstr>
      <vt:lpstr>B.I.lim</vt:lpstr>
      <vt:lpstr>B.II.PVC</vt:lpstr>
      <vt:lpstr>B.III.ALU</vt:lpstr>
      <vt:lpstr>B.IV.brav</vt:lpstr>
      <vt:lpstr>B.V.zzFAS</vt:lpstr>
      <vt:lpstr>B.VI.lič </vt:lpstr>
      <vt:lpstr>troškovnik_bc-E</vt:lpstr>
      <vt:lpstr>nasl. sheme PVC ST</vt:lpstr>
      <vt:lpstr>nasl. sheme ALU bravarije</vt:lpstr>
      <vt:lpstr>REKAPITULACIJA-odvojeni nadzor</vt:lpstr>
      <vt:lpstr>Sheet2</vt:lpstr>
      <vt:lpstr>Sheet3</vt:lpstr>
      <vt:lpstr>' rekap + stolarija'!Print_Area</vt:lpstr>
      <vt:lpstr>A.I.pri!Print_Area</vt:lpstr>
      <vt:lpstr>A.II.dem!Print_Area</vt:lpstr>
      <vt:lpstr>A.III.1.zid!Print_Area</vt:lpstr>
      <vt:lpstr>A.IV.izo!Print_Area</vt:lpstr>
      <vt:lpstr>B.I.lim!Print_Area</vt:lpstr>
      <vt:lpstr>B.III.ALU!Print_Area</vt:lpstr>
      <vt:lpstr>B.IV.brav!Print_Area</vt:lpstr>
      <vt:lpstr>B.V.zzFAS!Print_Area</vt:lpstr>
      <vt:lpstr>'B.VI.lič '!Print_Area</vt:lpstr>
      <vt:lpstr>nas!Print_Area</vt:lpstr>
      <vt:lpstr>'nas-A'!Print_Area</vt:lpstr>
      <vt:lpstr>'nas-S'!Print_Area</vt:lpstr>
      <vt:lpstr>opći!Print_Area</vt:lpstr>
      <vt:lpstr>'opći-dodat.'!Print_Area</vt:lpstr>
      <vt:lpstr>'rekap-S'!Print_Area</vt:lpstr>
      <vt:lpstr>'Specifikacija stroj. inst.'!Print_Area</vt:lpstr>
      <vt:lpstr>A.I.pri!Print_Titles</vt:lpstr>
      <vt:lpstr>A.II.dem!Print_Titles</vt:lpstr>
      <vt:lpstr>A.III.1.zid!Print_Titles</vt:lpstr>
      <vt:lpstr>A.IV.izo!Print_Titles</vt:lpstr>
      <vt:lpstr>B.I.lim!Print_Titles</vt:lpstr>
      <vt:lpstr>B.II.PVC!Print_Titles</vt:lpstr>
      <vt:lpstr>B.III.ALU!Print_Titles</vt:lpstr>
      <vt:lpstr>B.IV.brav!Print_Titles</vt:lpstr>
      <vt:lpstr>B.V.zzFAS!Print_Titles</vt:lpstr>
      <vt:lpstr>'B.VI.lič '!Print_Titles</vt:lpstr>
      <vt:lpstr>'Specifikacija stroj. inst.'!Print_Titles</vt:lpstr>
    </vt:vector>
  </TitlesOfParts>
  <Company>PLANETARIS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HC</dc:title>
  <dc:subject>HC</dc:subject>
  <dc:creator>Danijel Jantol</dc:creator>
  <dc:description/>
  <cp:lastModifiedBy>Ivan Grgić</cp:lastModifiedBy>
  <cp:lastPrinted>2017-06-08T10:19:51Z</cp:lastPrinted>
  <dcterms:created xsi:type="dcterms:W3CDTF">2002-10-23T12:55:13Z</dcterms:created>
  <dcterms:modified xsi:type="dcterms:W3CDTF">2017-11-29T13:06:49Z</dcterms:modified>
</cp:coreProperties>
</file>